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7"/>
  <workbookPr codeName="ThisWorkbook"/>
  <mc:AlternateContent xmlns:mc="http://schemas.openxmlformats.org/markup-compatibility/2006">
    <mc:Choice Requires="x15">
      <x15ac:absPath xmlns:x15ac="http://schemas.microsoft.com/office/spreadsheetml/2010/11/ac" url="\\sharepoint\DavWWWRoot\snrl\ribarstvo\Shared Documents\AKTIVACIJA TO - LRS LAG\TO 7.4.1. LRS LAG\v1.4._7.4.1._01.01.2023 - nacrt\OBRASCI\"/>
    </mc:Choice>
  </mc:AlternateContent>
  <xr:revisionPtr revIDLastSave="0" documentId="13_ncr:1_{B99003E5-5DEB-4B06-97FB-A95C846D587C}" xr6:coauthVersionLast="36" xr6:coauthVersionMax="36" xr10:uidLastSave="{00000000-0000-0000-0000-000000000000}"/>
  <bookViews>
    <workbookView xWindow="0" yWindow="0" windowWidth="28800" windowHeight="12300" xr2:uid="{00000000-000D-0000-FFFF-FFFF00000000}"/>
  </bookViews>
  <sheets>
    <sheet name=" PLAN NABAVE-TTIP" sheetId="1" r:id="rId1"/>
    <sheet name="Sheet1" sheetId="5" state="hidden" r:id="rId2"/>
    <sheet name="Sheet3" sheetId="7" r:id="rId3"/>
  </sheets>
  <externalReferences>
    <externalReference r:id="rId4"/>
  </externalReferences>
  <definedNames>
    <definedName name="DA">'[1]PLAN NABAVE-TTIP'!$B$51:$B$52</definedName>
    <definedName name="Građenje">#REF!</definedName>
    <definedName name="građenje.životinje">Sheet1!$C$4:$C$15</definedName>
    <definedName name="inenzitet">#REF!</definedName>
    <definedName name="intenzitet">#REF!</definedName>
    <definedName name="intenzitet.potpore">#REF!</definedName>
    <definedName name="iznos.potpore">#REF!</definedName>
    <definedName name="korisnik.je.početnik">#REF!</definedName>
    <definedName name="Korisnik.je.početnik?">#REF!</definedName>
    <definedName name="početnik">#REF!</definedName>
    <definedName name="_xlnm.Print_Area" localSheetId="0">' PLAN NABAVE-TTIP'!$A$1:$T$62</definedName>
    <definedName name="sp.mehanizacija">Sheet1!$C$71:$C$81</definedName>
    <definedName name="sp.ostalo">Sheet1!$C$64:$C$65</definedName>
    <definedName name="sp.ostalo.oprema">Sheet1!$C$67:$C$69</definedName>
    <definedName name="sp.uređenje">Sheet1!$C$85:$C$86</definedName>
    <definedName name="UZGOJ_CVIJEĆA__UKRASNOG_BILJA__LJEKOVITOG__ZAČINSKOG_I_AROMATIČNOG_BILJA__SA_PRIPADAJUĆOM_OPREMOM_I_INFRASTRUKTUROM_U_SKLOPU_POLJOPRIVREDNOG_GOSPODARSTVA">#REF!</definedName>
    <definedName name="vp.građenje1">#REF!</definedName>
    <definedName name="vp.građenje2">#REF!</definedName>
    <definedName name="vp.građenje3">#REF!</definedName>
    <definedName name="vp.mehanizacija">#REF!</definedName>
    <definedName name="vp.nasadi">#REF!</definedName>
    <definedName name="vp.navodnjavanje">#REF!</definedName>
    <definedName name="vp.oprema1">#REF!</definedName>
    <definedName name="vp.oprema2">#REF!</definedName>
    <definedName name="vp.oprema3">#REF!</definedName>
    <definedName name="vp.zemljište">#REF!</definedName>
    <definedName name="životinje.gradnja">Sheet1!$C$4:$C$15</definedName>
    <definedName name="životinje.građenje">Sheet1!$C$4:$C$15</definedName>
    <definedName name="životinje.oprema">Sheet1!$C$17:$C$61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55" i="1" l="1"/>
  <c r="K54" i="1" l="1"/>
  <c r="J58" i="1" l="1"/>
  <c r="L8" i="1" l="1"/>
  <c r="L9" i="1"/>
  <c r="L10" i="1"/>
  <c r="L11" i="1"/>
  <c r="L12" i="1"/>
  <c r="L13" i="1"/>
  <c r="L14" i="1"/>
  <c r="L15" i="1"/>
  <c r="T34" i="1"/>
  <c r="S34" i="1"/>
  <c r="Q34" i="1"/>
  <c r="P34" i="1"/>
  <c r="O34" i="1"/>
  <c r="N34" i="1"/>
  <c r="M34" i="1"/>
  <c r="L34" i="1"/>
  <c r="K34" i="1"/>
  <c r="F34" i="1"/>
  <c r="N5" i="1"/>
  <c r="K5" i="1"/>
  <c r="F5" i="1"/>
  <c r="L19" i="1"/>
  <c r="L7" i="1"/>
  <c r="S30" i="1"/>
  <c r="T30" i="1" l="1"/>
  <c r="Q30" i="1"/>
  <c r="P30" i="1"/>
  <c r="O30" i="1"/>
  <c r="N30" i="1"/>
  <c r="M30" i="1"/>
  <c r="L30" i="1"/>
  <c r="N24" i="1"/>
  <c r="N21" i="1"/>
  <c r="L28" i="1"/>
  <c r="L27" i="1"/>
  <c r="L26" i="1"/>
  <c r="L25" i="1"/>
  <c r="L22" i="1"/>
  <c r="L18" i="1"/>
  <c r="L17" i="1"/>
  <c r="K50" i="1" l="1"/>
  <c r="K30" i="1" l="1"/>
  <c r="L29" i="1" s="1"/>
  <c r="F30" i="1"/>
  <c r="L24" i="1" l="1"/>
  <c r="F41" i="1"/>
  <c r="K21" i="1" l="1"/>
  <c r="L20" i="1" s="1"/>
  <c r="L5" i="1" s="1"/>
  <c r="F21" i="1"/>
  <c r="F43" i="1" s="1"/>
  <c r="F24" i="1"/>
  <c r="F44" i="1" l="1"/>
  <c r="F45" i="1" s="1"/>
  <c r="F58" i="1"/>
  <c r="K41" i="1"/>
  <c r="K43" i="1" s="1"/>
  <c r="K24" i="1"/>
  <c r="K58" i="1" l="1"/>
  <c r="L23" i="1"/>
  <c r="M23" i="1" s="1"/>
  <c r="F46" i="1"/>
  <c r="F55" i="1" s="1"/>
  <c r="K44" i="1"/>
  <c r="K45" i="1" s="1"/>
  <c r="K42" i="1"/>
  <c r="M22" i="1" l="1"/>
  <c r="L21" i="1"/>
  <c r="M25" i="1"/>
  <c r="M27" i="1"/>
  <c r="M29" i="1"/>
  <c r="M28" i="1"/>
  <c r="M26" i="1"/>
  <c r="F57" i="1"/>
  <c r="F60" i="1" l="1"/>
  <c r="F61" i="1" s="1"/>
  <c r="K46" i="1"/>
  <c r="M24" i="1"/>
  <c r="M21" i="1"/>
  <c r="F59" i="1"/>
  <c r="K47" i="1" l="1"/>
  <c r="K52" i="1" s="1"/>
  <c r="O22" i="1" s="1"/>
  <c r="P22" i="1" s="1"/>
  <c r="O9" i="1" l="1"/>
  <c r="P9" i="1" s="1"/>
  <c r="O26" i="1"/>
  <c r="P26" i="1" s="1"/>
  <c r="O18" i="1"/>
  <c r="P18" i="1" s="1"/>
  <c r="O27" i="1"/>
  <c r="P27" i="1" s="1"/>
  <c r="O29" i="1"/>
  <c r="P29" i="1" s="1"/>
  <c r="O23" i="1"/>
  <c r="P23" i="1" s="1"/>
  <c r="P21" i="1" s="1"/>
  <c r="O17" i="1"/>
  <c r="P17" i="1" s="1"/>
  <c r="O28" i="1"/>
  <c r="P28" i="1" s="1"/>
  <c r="O7" i="1"/>
  <c r="P7" i="1" s="1"/>
  <c r="O8" i="1"/>
  <c r="P8" i="1" s="1"/>
  <c r="O25" i="1"/>
  <c r="P25" i="1" s="1"/>
  <c r="O20" i="1"/>
  <c r="P20" i="1" s="1"/>
  <c r="O14" i="1"/>
  <c r="P14" i="1" s="1"/>
  <c r="O19" i="1"/>
  <c r="P19" i="1" s="1"/>
  <c r="O13" i="1"/>
  <c r="P13" i="1" s="1"/>
  <c r="O12" i="1"/>
  <c r="P12" i="1" s="1"/>
  <c r="O15" i="1"/>
  <c r="P15" i="1" s="1"/>
  <c r="O11" i="1"/>
  <c r="P11" i="1" s="1"/>
  <c r="O10" i="1"/>
  <c r="P10" i="1" s="1"/>
  <c r="O24" i="1" l="1"/>
  <c r="O21" i="1"/>
  <c r="P24" i="1"/>
  <c r="P5" i="1"/>
  <c r="O5" i="1"/>
  <c r="Q14" i="1"/>
  <c r="S14" i="1" s="1"/>
  <c r="Q10" i="1" l="1"/>
  <c r="S10" i="1" s="1"/>
  <c r="T10" i="1" s="1"/>
  <c r="Q22" i="1"/>
  <c r="S22" i="1" s="1"/>
  <c r="Q13" i="1"/>
  <c r="S13" i="1" s="1"/>
  <c r="T13" i="1" s="1"/>
  <c r="Q19" i="1"/>
  <c r="S19" i="1" s="1"/>
  <c r="Q29" i="1"/>
  <c r="S29" i="1" s="1"/>
  <c r="Q7" i="1"/>
  <c r="S7" i="1" s="1"/>
  <c r="T7" i="1" s="1"/>
  <c r="Q23" i="1"/>
  <c r="S23" i="1" s="1"/>
  <c r="T23" i="1" s="1"/>
  <c r="Q28" i="1"/>
  <c r="S28" i="1" s="1"/>
  <c r="Q17" i="1"/>
  <c r="S17" i="1" s="1"/>
  <c r="Q18" i="1"/>
  <c r="S18" i="1" s="1"/>
  <c r="Q12" i="1"/>
  <c r="S12" i="1" s="1"/>
  <c r="T12" i="1" s="1"/>
  <c r="Q20" i="1"/>
  <c r="S20" i="1" s="1"/>
  <c r="T20" i="1" s="1"/>
  <c r="Q9" i="1"/>
  <c r="S9" i="1" s="1"/>
  <c r="T9" i="1" s="1"/>
  <c r="Q15" i="1"/>
  <c r="S15" i="1" s="1"/>
  <c r="Q25" i="1"/>
  <c r="Q11" i="1"/>
  <c r="S11" i="1" s="1"/>
  <c r="Q27" i="1"/>
  <c r="S27" i="1" s="1"/>
  <c r="Q26" i="1"/>
  <c r="S26" i="1" s="1"/>
  <c r="Q8" i="1"/>
  <c r="S8" i="1" s="1"/>
  <c r="T8" i="1" s="1"/>
  <c r="K62" i="1"/>
  <c r="S25" i="1" l="1"/>
  <c r="T25" i="1" s="1"/>
  <c r="T22" i="1"/>
  <c r="T21" i="1" s="1"/>
  <c r="T28" i="1"/>
  <c r="Q21" i="1"/>
  <c r="S21" i="1"/>
  <c r="T17" i="1"/>
  <c r="T15" i="1"/>
  <c r="T27" i="1"/>
  <c r="S24" i="1"/>
  <c r="T18" i="1"/>
  <c r="S5" i="1"/>
  <c r="T11" i="1"/>
  <c r="T29" i="1"/>
  <c r="T26" i="1"/>
  <c r="Q5" i="1"/>
  <c r="T19" i="1"/>
  <c r="Q24" i="1"/>
  <c r="T14" i="1"/>
  <c r="T24" i="1" l="1"/>
  <c r="T5" i="1"/>
  <c r="N57" i="1" s="1"/>
  <c r="T40" i="1" l="1"/>
  <c r="K55" i="1"/>
  <c r="K56" i="1" s="1"/>
  <c r="K57" i="1" l="1"/>
  <c r="K60" i="1" s="1"/>
  <c r="K61" i="1" s="1"/>
  <c r="K59" i="1" l="1"/>
</calcChain>
</file>

<file path=xl/sharedStrings.xml><?xml version="1.0" encoding="utf-8"?>
<sst xmlns="http://schemas.openxmlformats.org/spreadsheetml/2006/main" count="329" uniqueCount="219">
  <si>
    <t>A</t>
  </si>
  <si>
    <t>C</t>
  </si>
  <si>
    <t>D</t>
  </si>
  <si>
    <t>E</t>
  </si>
  <si>
    <t>G</t>
  </si>
  <si>
    <t>H</t>
  </si>
  <si>
    <t>J</t>
  </si>
  <si>
    <t>K</t>
  </si>
  <si>
    <t>L</t>
  </si>
  <si>
    <t>M</t>
  </si>
  <si>
    <t>N</t>
  </si>
  <si>
    <t>O</t>
  </si>
  <si>
    <t>P</t>
  </si>
  <si>
    <t>R</t>
  </si>
  <si>
    <t>S</t>
  </si>
  <si>
    <t>T</t>
  </si>
  <si>
    <t xml:space="preserve"> </t>
  </si>
  <si>
    <t>Naziv ponuditelja</t>
  </si>
  <si>
    <t>Datum odabrane  ponude</t>
  </si>
  <si>
    <t>Broj odabrane ponude</t>
  </si>
  <si>
    <t>U</t>
  </si>
  <si>
    <t>Vrsta nabave (Javna nabava, Jednostavna nabava, Korisnik nije obveznik Javne nabave)</t>
  </si>
  <si>
    <t>W</t>
  </si>
  <si>
    <t>Q</t>
  </si>
  <si>
    <t>Građenje</t>
  </si>
  <si>
    <t>Oprema</t>
  </si>
  <si>
    <t>2A</t>
  </si>
  <si>
    <t>RED</t>
  </si>
  <si>
    <t>4B</t>
  </si>
  <si>
    <t>a) Ulaganje u građenje/rekonstrukciju i/ili opremanje</t>
  </si>
  <si>
    <t>i objekata za životinje, uključujući vanjsku i unutarnju infrastrukturu u sklopu poljoprivrednog gospodarstva</t>
  </si>
  <si>
    <t>4B, 5B</t>
  </si>
  <si>
    <t xml:space="preserve">4B </t>
  </si>
  <si>
    <r>
      <t xml:space="preserve">- objekata za uzgoj nazimica (nucleus stado), </t>
    </r>
    <r>
      <rPr>
        <sz val="8"/>
        <color theme="1"/>
        <rFont val="Times New Roman"/>
        <family val="1"/>
        <charset val="238"/>
      </rPr>
      <t xml:space="preserve">držanje krmača </t>
    </r>
    <r>
      <rPr>
        <sz val="8"/>
        <color rgb="FF000000"/>
        <rFont val="Times New Roman"/>
        <family val="1"/>
        <charset val="238"/>
      </rPr>
      <t>i/ili tovljenika svinja, uključujući odvojene prostore za osjemenjivanje, za čekalište, za prasilište, za odgajalište, za tovilište, za ispuste, za neraste i krmače, za nazimice, za neškodljivo uklanjanje lešina, za prisilno klanje, za karantenu</t>
    </r>
  </si>
  <si>
    <t xml:space="preserve">- objekata za držanje i tov peradi, za prisilno klanje životinja, za tretman životinja protiv zaraznih bolesti, za neškodljivo uklanjanje lešina, za privremeno skladištenje lešina na farmi </t>
  </si>
  <si>
    <t xml:space="preserve">- objekata za držanje kokoši nesilica i/ili uzgoj pilenki,  za tretman životinja protiv zaraznih bolesti za neškodljivo uklanjanje lešina,  za privremeno skladištenje lešina na farmi, </t>
  </si>
  <si>
    <t xml:space="preserve">4B, 5B </t>
  </si>
  <si>
    <t>5B</t>
  </si>
  <si>
    <t>- objekata za skladištenje opreme, životinjskih proizvoda, repromaterijala, rezervnih dijelova i stelje, za skladištenje i pripremu hrane (s pripadajućom opremom), dezinfekcijske barijere, mosna vaga</t>
  </si>
  <si>
    <t>- pratećih objekata za proizvodnju,  prijem, sortiranje, pakiranje  i skladištenje jaja (poput postrojenja za hlađenje ili pakiranje),</t>
  </si>
  <si>
    <r>
      <t xml:space="preserve">- </t>
    </r>
    <r>
      <rPr>
        <sz val="8"/>
        <color theme="1"/>
        <rFont val="Times New Roman"/>
        <family val="1"/>
        <charset val="238"/>
      </rPr>
      <t xml:space="preserve">objekata za instalaciju tehnološke opreme,  za rashladni uređaj, opreme za ventilaciju, klimatizaciju, grijanje, popratne energetske objekte, uključujući građenje vodovodne (uključujući bunare), plinske, električne (uključujući prostor za upotrebu agregata) i hidrantske i kanalizacijske mreže, </t>
    </r>
    <r>
      <rPr>
        <sz val="8"/>
        <color rgb="FF000000"/>
        <rFont val="Times New Roman"/>
        <family val="1"/>
        <charset val="238"/>
      </rPr>
      <t>gromobranske instalacije</t>
    </r>
  </si>
  <si>
    <t>- objekata za dnevni odmor radnika uz sanitarni prostor, za potrebe veterinarske službe, za uredski prostor, prostor za privremeno odlaganje otpada,  mreže putova i uređenje okoliša unutar farme, ograda oko farme fiksne ograde za travnjake (torovi)</t>
  </si>
  <si>
    <t>- izmuzište za strojnu mužnju, uključujući i pokretne muzne jedinice, robot za mužnju (sa svim elementima, materijalom i montažom)</t>
  </si>
  <si>
    <t>- mljekovodi i oprema za hlađenje i skladištenje mlijeka na poljoprivrednom gospodarstvu/farmi</t>
  </si>
  <si>
    <t xml:space="preserve">- strojevi i oprema za spremanje voluminozne krme, hranjenje i napajanje životinja (mlinovi i mješaonice za pripremu koncentrata, oprema i dozatori za krmne koncentrate, izuzimači, transporteri, </t>
  </si>
  <si>
    <t>- prikolice, mikser prikolice i samohodne mikser prikolice i dozatori za kabastu krmu,  traktori, utovarivači s potrebnim priključcima, hranilice, pojilice, balirke, ovijači bala i silokombajni, distributeri slame i dr.)</t>
  </si>
  <si>
    <t xml:space="preserve">4C, </t>
  </si>
  <si>
    <t>- tuneli za čuvanje hrane za životinje</t>
  </si>
  <si>
    <t>- oprema za izgnojavanje</t>
  </si>
  <si>
    <t>- podne rešetke, gume i madraci</t>
  </si>
  <si>
    <t>- mobilne naftne pumpe s opremom</t>
  </si>
  <si>
    <t>- strojevi i oprema za pripremu i transport stelje</t>
  </si>
  <si>
    <t>stočna vaga, rampa za utovar/istovar životinja, lijevci (korali) za usmjeravanje, hvatanje i sortiranje stoke</t>
  </si>
  <si>
    <t>- oprema za označavanje životinja i vođenje evidencije</t>
  </si>
  <si>
    <t>- oprema za stajališta, boksove i vezove za stoku</t>
  </si>
  <si>
    <t>- zavjese za zatvaranje prolaza u staju</t>
  </si>
  <si>
    <t>- oprema za pregrađivanje prostora u staji</t>
  </si>
  <si>
    <t>- oprema za teljenje, janjenje i jarenje, te oprema za prihvat i držanje podmlatka (boksovi)</t>
  </si>
  <si>
    <t>- sistemi za kišenje – oročavanje za vrijeme velikih ljetnih vrućina</t>
  </si>
  <si>
    <t>- četke za samočišćenje stoke</t>
  </si>
  <si>
    <t>- oprema za čišćenje i dezinfekciju objekata i opreme</t>
  </si>
  <si>
    <t>- oprema za neškodljivo uklanjanje lešina</t>
  </si>
  <si>
    <t>- oprema za sprečavanje širenja i suzbijanje bolesti</t>
  </si>
  <si>
    <t>- uređaji i oprema za ventilaciju, klimatizaciju i grijanje uključujući alarmni sustav,</t>
  </si>
  <si>
    <t>- generator/agregat s potrebnom opremom</t>
  </si>
  <si>
    <t>- oprema za videonadzor</t>
  </si>
  <si>
    <t>- oprema za detekciju tjeranja</t>
  </si>
  <si>
    <t>- lift za podizanje stoke</t>
  </si>
  <si>
    <t>- protupožarna oprema i protupožarni aparati</t>
  </si>
  <si>
    <t>- nadzemni spremnici za vodu</t>
  </si>
  <si>
    <t>5A</t>
  </si>
  <si>
    <t>- opremanje prasilišta, odgajališta, tovilišta, krmačarnika (odmaralište-čekalište), nazimičarnika,  nerastarnika</t>
  </si>
  <si>
    <t>- opremanje prostora za osjemenjivanje,  za prasenje</t>
  </si>
  <si>
    <t>- oprema za dodatnu prehranu i opskrbu vodom prilikom boravka na otvorenom</t>
  </si>
  <si>
    <t>- oprema za šišanje ovaca</t>
  </si>
  <si>
    <t xml:space="preserve">- strojevi i oprema za napajanje i hranjenje peradi uključujući opremu za pripremu hranidbenih smjesa </t>
  </si>
  <si>
    <t>- oprema za grijanje peradarnika («umjetne kvočke», podno grijanje, toplinski konvektori, masteri, grijanje na kruta goriva i ostala oprema za grijanje)</t>
  </si>
  <si>
    <t>- inkubatori</t>
  </si>
  <si>
    <t>- oprema za transport i ulaganje jaja,  za valenje jednodnevnih pilića (predvalionici i valionici)</t>
  </si>
  <si>
    <t>- oprema za sakupljanje, označivanje, skladištenje, pranje, hlađenje, sortiranje, pakiranje i prijevoz jaja do i unutar pogona</t>
  </si>
  <si>
    <r>
      <t xml:space="preserve">- </t>
    </r>
    <r>
      <rPr>
        <sz val="8"/>
        <color theme="1"/>
        <rFont val="Times New Roman"/>
        <family val="1"/>
        <charset val="238"/>
      </rPr>
      <t>oprema za primarnu obradu  jednodnevnih pilići, transport i otpremu jednodnevnih  pilića do farmi (kao npr. transportna kolica, transportna sredstva-vozila itd.)</t>
    </r>
  </si>
  <si>
    <t>- oprema za kondicioniranje mikroklimatskih uvjeta u valionici (oprema i uređaji za ventilaciju, klimatizaciju i grijanje uključujući alarmni sustav s generatorom/agregatom, - agregati za proizvodnju el. energije</t>
  </si>
  <si>
    <t>- oprema za izvođenje pranja i dezinfekcije valionice</t>
  </si>
  <si>
    <t>- oprema za izlov, utovar i transport žive peradi od peradarnika do objekta klaonice (stol za izlov, kamioni, viličari, gajbe, kontejneri)</t>
  </si>
  <si>
    <t xml:space="preserve">- oprema za držanje kokoši nesilica (obogaćeni kavezi, alternativni sustavi držanja, slobodni način držanja) </t>
  </si>
  <si>
    <t>- oprema za zaštitu domaćih životinja od divljači</t>
  </si>
  <si>
    <t>- energetske zavjese</t>
  </si>
  <si>
    <t>vaga - oprema za automatsko vaganje peradi</t>
  </si>
  <si>
    <t>- oprema i opremanje fiksne ograde za travnjake</t>
  </si>
  <si>
    <t xml:space="preserve">ii ostalih gospodarskih objekata, upravnih prostorija s pripadajućim sadržajima, opremom i infrastrukturom, koji su u funkciji osnovne djelatnosti </t>
  </si>
  <si>
    <t xml:space="preserve">- prostora za skladištenje/čuvanje mehanizacije </t>
  </si>
  <si>
    <t>Opremanje</t>
  </si>
  <si>
    <r>
      <t xml:space="preserve">- </t>
    </r>
    <r>
      <rPr>
        <sz val="8"/>
        <color theme="1"/>
        <rFont val="Times New Roman"/>
        <family val="1"/>
        <charset val="238"/>
      </rPr>
      <t>prostorija upravne zgrade s pripadajućim sadržajima (uredski prostori; montažni (kontejnerski) objekti, prostorije za ovlaštenog veterinara i veterinarskog inspektora; prostorije za odmor radnika; garderobe u čistom i nečistom dijelu; pripadajući sanitarni čvorovi; prostorije za čuvanje sredstava za čišćenje, pranje i dezinfekciju i dr.)</t>
    </r>
    <r>
      <rPr>
        <sz val="10"/>
        <color theme="1"/>
        <rFont val="Times New Roman"/>
        <family val="1"/>
        <charset val="238"/>
      </rPr>
      <t xml:space="preserve">  </t>
    </r>
  </si>
  <si>
    <t>- prostora za skladištenje/čuvanje mehanizacije</t>
  </si>
  <si>
    <t>- agregati za proizvodnju el. energije</t>
  </si>
  <si>
    <r>
      <t>c) Kupnja nove poljoprivredne mehanizacije i gospodarskih vozila za vlastitu primarnu poljoprivrednu proizvodnju uključujući sektor vinogradarstva (nije prihvatljivo ulaganje u nabavu poljoprivredne mehanizacije i gospodarskih vozila isključivo u svrhu obavljanja</t>
    </r>
    <r>
      <rPr>
        <sz val="11"/>
        <color theme="1"/>
        <rFont val="Times New Roman"/>
        <family val="1"/>
        <charset val="238"/>
      </rPr>
      <t xml:space="preserve"> </t>
    </r>
    <r>
      <rPr>
        <b/>
        <sz val="11"/>
        <color theme="1"/>
        <rFont val="Times New Roman"/>
        <family val="1"/>
        <charset val="238"/>
      </rPr>
      <t>uslužnih djelatnosti)</t>
    </r>
  </si>
  <si>
    <t>- traktor</t>
  </si>
  <si>
    <t>4C, 5D</t>
  </si>
  <si>
    <t>- kombajn</t>
  </si>
  <si>
    <t>4C,5D</t>
  </si>
  <si>
    <t>- ostala nespomenuta mehanizacija</t>
  </si>
  <si>
    <t>- gospodarsko vozilo</t>
  </si>
  <si>
    <t>5D</t>
  </si>
  <si>
    <r>
      <t>- oprema za osnovnu i dopunsku obradu tla,</t>
    </r>
    <r>
      <rPr>
        <sz val="8"/>
        <color theme="1"/>
        <rFont val="Calibri"/>
        <family val="2"/>
        <charset val="238"/>
      </rPr>
      <t xml:space="preserve"> </t>
    </r>
    <r>
      <rPr>
        <sz val="8"/>
        <color theme="1"/>
        <rFont val="Times New Roman"/>
        <family val="1"/>
        <charset val="238"/>
      </rPr>
      <t xml:space="preserve">sjetvu i sadnju i košnju  </t>
    </r>
  </si>
  <si>
    <t>4C</t>
  </si>
  <si>
    <t>- oprema za zaštitu bilja</t>
  </si>
  <si>
    <t>- oprema za žetvu i berbu</t>
  </si>
  <si>
    <t>- oprema za transport</t>
  </si>
  <si>
    <t>- specijalizirana transportna vozila za prijevoz živih životinja i hrane za životinje</t>
  </si>
  <si>
    <t>- oprema za preciznu poljoprivredu (GPS antene, bazne stanice s pripadajućom opremom, monitori, pripadajuća oprema za pripremu traktora, sijačica, prskalica, raspodjeljivača gnojiva, kombajna, pripadajući elektronički programi (software)</t>
  </si>
  <si>
    <t>- ostala nespomenuta oprema</t>
  </si>
  <si>
    <t>e) Kupnja zemljišta i objekata radi realizacije projekta, do 10% vrijednosti ukupno prihvatljivih troškova projekta (bez općih troškova), ako se ulaganje provodi sukladno važećim propisima kojima se uređuje gradnja, uz mogućnost kupnje prije podnošenja zahtjeva za potporu, ali ne prije 1. siječnja 2014. godine</t>
  </si>
  <si>
    <t>f) Prilagodba novouvedenim standardima u skladu s člankom 17. Uredbe (EU) br. 1305/2013</t>
  </si>
  <si>
    <t xml:space="preserve">g)  Uređenje i trajnije poboljšanje kvalitete poljoprivrednog zemljišta u svrhu poljoprivredne proizvodnje (privođenje poljoprivrednog zemljišta kulturi), u svrhu realizacije projekta </t>
  </si>
  <si>
    <t>- krčenje jednogodišnjeg i višegodišnjeg raslinja, uklanjanje kamenja, podrivanje, ravnanje i niveliranje terena  i dr.</t>
  </si>
  <si>
    <t>- kalcifikacija, meliorativna gnojidba i ostale mjere za poboljšanje polj.zemljišta</t>
  </si>
  <si>
    <t xml:space="preserve"> - objekata za tov goveda i držanje krava dojilja, za neškodljivo uklanjanje lešina, za prisilno klanje životinja, za tretman životinja protiv zaraznih bolesti, za držanje teladi i junadi, za ispuste,  za osjemenjivanje</t>
  </si>
  <si>
    <t xml:space="preserve"> - objekata za držanje konja, magaraca, mula i mazgi, za prisilno klanje životinja, za tretman životinja protiv zaraznih bolesti za neškodljivo uklanjanje lešina, za držanje pomlatka</t>
  </si>
  <si>
    <t xml:space="preserve"> - objekata za držanje ovaca i koza, prostora za karantenu, za prisilno klanje, za janjenje/jarenje, za neškodljivo uklanjanje lešina, za držanje janjadi i jaradi,  </t>
  </si>
  <si>
    <t xml:space="preserve"> - objekata za valenje jednodnevnih pilića  (JDP)</t>
  </si>
  <si>
    <t xml:space="preserve">  -objekata  za držanje muznih krava, mliječnih ovaca i koza, uključujući prostore za čekalište, za pranje, za mužnju, za laktofriz, za ispust, za osjemenjivanje, za hlađenje i neškodljivo uklanjanje lešina, za pregled i liječenje životinja, za tretman životinja protiv zaraznih bolesti, za karantenu, za promatranje plotkinja, pojedinačno ili cijeloga stada za držanje teladi, junica, janjadi, jaradi, šilježadi</t>
  </si>
  <si>
    <t xml:space="preserve"> - ostalih gospodarskih objekata, upravnih prostorija s pripadajućim sadržajima koji su u funkciji osnovne djelatnosti, </t>
  </si>
  <si>
    <t>Ukupno prihvatljivi troškovi bez općih troškova</t>
  </si>
  <si>
    <t>B</t>
  </si>
  <si>
    <t>I</t>
  </si>
  <si>
    <t>Javna nabava</t>
  </si>
  <si>
    <t>Jednostavna nabava</t>
  </si>
  <si>
    <t>Korisnik nije obveznik Javne nabave</t>
  </si>
  <si>
    <t xml:space="preserve">Opis predmeta nabave
(kratki opis, kapacitet, količina i sl.) </t>
  </si>
  <si>
    <t>Troškovi pripreme i/ili provedbe projekta (troškovi konzultantskih usluga)</t>
  </si>
  <si>
    <t>Troškovi građenja vatrogasnog doma i spremišta</t>
  </si>
  <si>
    <t>Troškovi građenja dječjeg vrtića</t>
  </si>
  <si>
    <t>Troškovi rekonstrukcije prostora za izvođenje programa predškole u osnovnoj školi</t>
  </si>
  <si>
    <t>Troškovi građenja pješačke zone isključujući zgrade koje se nalaze uz pješačku zonu</t>
  </si>
  <si>
    <t>Troškovi građenja javnih prometnih površina (trg, pothodnik, nadvožnjak, javne stube i prolaz koji nisu sastavni dio ceste)</t>
  </si>
  <si>
    <t xml:space="preserve">Troškovi građenja društvenog doma/kulturnog centra </t>
  </si>
  <si>
    <t xml:space="preserve">Troškovi građenja planinarskog doma i skloništa </t>
  </si>
  <si>
    <t xml:space="preserve">Troškovi građenja turističkog informativnog centra </t>
  </si>
  <si>
    <t xml:space="preserve">Troškovi građenja dječjeg igrališta </t>
  </si>
  <si>
    <t xml:space="preserve">Troškovi građenja sportske građevine (natkrivenih i otvorenih terena) </t>
  </si>
  <si>
    <t xml:space="preserve">Troškovi građenja objekta za slatkovodni sportski ribolov (ribički dom, nadstrešnica) </t>
  </si>
  <si>
    <t xml:space="preserve">Troškovi građenja rekreacijske zone i kupališta na rijekama i jezerima </t>
  </si>
  <si>
    <t xml:space="preserve">Troškovi građenja biciklističke staze koja nije sastavni dio ceste </t>
  </si>
  <si>
    <t xml:space="preserve">Troškovi građenja tematskog puta i parka </t>
  </si>
  <si>
    <t>Troškovi rekonstrukcije prostora za igraonicu pri knjižnici, zdravstvenoj, socijalnoj, kulturnoj i sportskoj ustanovi, udruzi te drugoj pravnoj osobi u kojima se provode kraći programi odgojno-obrazovnog rada s djecom rane i predškolske dobi</t>
  </si>
  <si>
    <t>Troškovi građenja javne zelene površine (park i sl.) isključujući građevine koje se nalaze uz javnu zelenu površinu koje nisu u svrhu funkcije javnih zelenih površina</t>
  </si>
  <si>
    <t xml:space="preserve">Troškovi građenja pješačke staze koja nije sastavni dio ceste </t>
  </si>
  <si>
    <t xml:space="preserve">Troškovi građenja otvorenog odvodnog kanala koji nije sastavni dio ceste </t>
  </si>
  <si>
    <t xml:space="preserve">Troškovi građenja groblja </t>
  </si>
  <si>
    <t xml:space="preserve">Troškovi građenja tržnice </t>
  </si>
  <si>
    <t>Troškovi opremanja vatrogasnog doma i spremišta (isključujući opremu za obavljanje poslova vatrogasne djelatnosti)</t>
  </si>
  <si>
    <t xml:space="preserve">Troškovi opremanja društvenog doma/kulturnog centra  </t>
  </si>
  <si>
    <t>Troškovi opremanja planinarskog doma i skloništa</t>
  </si>
  <si>
    <t>Troškovi opremanja turističkog informativnog centra</t>
  </si>
  <si>
    <t>Troškovi opremanja dječjeg igrališta</t>
  </si>
  <si>
    <t>Troškovi opremanja sportske građevine</t>
  </si>
  <si>
    <t>Troškovi opremanja objekta za slatkovodni sportski ribolov (ribički dom, nadstrešnica)</t>
  </si>
  <si>
    <t>Troškovi opremanja rekreacijske zone i kupališta na rijekama i jezerima</t>
  </si>
  <si>
    <t xml:space="preserve">Troškovi opremanja biciklističke staze koja nije sastavni dio ceste </t>
  </si>
  <si>
    <t xml:space="preserve">Troškovi opremanja tematskog puta i parka </t>
  </si>
  <si>
    <t>Troškovi opremanja dječjeg vrtića</t>
  </si>
  <si>
    <t>Troškovi opremanja prostora za izvođenje programa predškole u osnovnoj školi</t>
  </si>
  <si>
    <t>Troškovi opremanja prostora za igraonicu pri knjižnici, zdravstvenoj, socijalnoj, kulturnoj i sportskoj ustanovi, udruzi te drugoj pravnoj osobi u kojima se provode kraći programi odgojno-obrazovnog rada s djecom rane i predškolske dobi</t>
  </si>
  <si>
    <t>Troškovi opremanja javne zelene površine (park i slično) isključujući građevine koje se nalaze uz javnu zelenu površinu koje nisu u svrhu funkcije javnih zelenih površina</t>
  </si>
  <si>
    <t xml:space="preserve">Troškovi opremanja pješačke staze koja nije sastavni dio ceste </t>
  </si>
  <si>
    <t>Troškovi opremanja pješačke zone isključujući zgrade koje se nalaze uz pješačku zonu</t>
  </si>
  <si>
    <t>Troškovi opremanja otvorenog odvodnog kanala koji nije sastavni dio ceste</t>
  </si>
  <si>
    <t>Troškovi opremanja groblja</t>
  </si>
  <si>
    <t>Troškovi opremanja tržnice</t>
  </si>
  <si>
    <t>Troškovi opremanja javnih prometnih površina  (trg, pothodnik, nadvožnjak, javne stube i prolaz koji nisu sastavni dio ceste)</t>
  </si>
  <si>
    <t xml:space="preserve">Troškovi projektno-tehničke dokumentacije, geodetskih usluga, elaborata i certifikata, troškovi nadzora i vođenja projekta te troškovi pripreme i provedbe postupka nabave </t>
  </si>
  <si>
    <t>V</t>
  </si>
  <si>
    <r>
      <t xml:space="preserve">PRIHVATLJIVI IZNOS TROŠKOVA PRIPREME PROJEKTNO-TEHNIČKE DOKUMENTACIJE, GEODETSKIH USLUGA, ELABORATA I CERTIFIKATA, TROŠKOVA NADZORA I VOĐENJA PROJEKTA TE TROŠKOVA PRIPREME I PROVEDBE POSTUPKA NABAVE
</t>
    </r>
    <r>
      <rPr>
        <i/>
        <sz val="11"/>
        <rFont val="Calibri"/>
        <family val="2"/>
        <charset val="238"/>
        <scheme val="minor"/>
      </rPr>
      <t xml:space="preserve">Pojašnjenje: Prihvatljiv je iznos iz reda C "Troškovi pripreme projektno -tehničke dokumentacije, geodetskih usluga, elaborata i certifikata, troškovi nadzora i vođenja projekta te troškovi pripreme i provedbe postupka nabave" osim ako je veći od iznosa koji čini razliku gornje granice od 10% od ukupno prihvatljivih troškova projekta bez općih troškova i troškova navedenih u redu I. </t>
    </r>
    <r>
      <rPr>
        <b/>
        <sz val="11"/>
        <rFont val="Calibri"/>
        <family val="2"/>
        <charset val="238"/>
        <scheme val="minor"/>
      </rPr>
      <t xml:space="preserve">                                                         </t>
    </r>
  </si>
  <si>
    <r>
      <t xml:space="preserve">INTENZITET POTPORE
</t>
    </r>
    <r>
      <rPr>
        <i/>
        <sz val="11"/>
        <rFont val="Calibri"/>
        <family val="2"/>
        <charset val="238"/>
        <scheme val="minor"/>
      </rPr>
      <t>Pojašnjenje: Intenzitet potpore ovisi o razvrstavanju jedinica lokalne samouprave u skladu s Odlukom o razvrstavanju jedinica lokalne i područne (regionalne) samouprave prema stupnju razvijenosti („Narodne novine“, broj 132/17):
- do 80 % od ukupnih prihvatljivih troškova projekta koji se provodi na području jedinice lokalne samouprave koja se razvrstava u VII. i VIII. skupinu
- do 90 % od ukupnih prihvatljivih troškova projekta koji se provodi na području jedinice lokalne samouprave koja se razvrstava u V. i VI. skupinu
- do 100 % od ukupnih prihvatljivih troškova projekta koji se provodi na području jedinice lokalne samouprave koja se razvrstava u I., II., III. i IV. skupinu.</t>
    </r>
  </si>
  <si>
    <t>X</t>
  </si>
  <si>
    <r>
      <t xml:space="preserve">Naziv prihvatljivog troška 
</t>
    </r>
    <r>
      <rPr>
        <sz val="11"/>
        <rFont val="Calibri"/>
        <family val="2"/>
        <charset val="238"/>
        <scheme val="minor"/>
      </rPr>
      <t>(Pojašnjenje: Točan naziv prihvatljivog troška iz Liste prihvatljivih troškova)
Nematerijalni troškovi kupnje ili razvoja računalnih programa, ako postoje, su uključeni u osnovne materijalne troškove.</t>
    </r>
  </si>
  <si>
    <r>
      <t xml:space="preserve">Ukupan iznos neprihvatljivih troškova 
</t>
    </r>
    <r>
      <rPr>
        <i/>
        <sz val="11"/>
        <rFont val="Calibri"/>
        <family val="2"/>
        <charset val="238"/>
        <scheme val="minor"/>
      </rPr>
      <t>(Pojašnjenje: Troškovi koji se ne nalazi na listi prihvatljivih troškova)</t>
    </r>
  </si>
  <si>
    <r>
      <t xml:space="preserve">UKUPAN IZNOS PRIHVATLJIVIH TROŠKOVA BEZ OPĆIH TROŠKOVA                                                                                                                                                                                                                                                                              
</t>
    </r>
    <r>
      <rPr>
        <i/>
        <sz val="11"/>
        <rFont val="Calibri"/>
        <family val="2"/>
        <charset val="238"/>
        <scheme val="minor"/>
      </rPr>
      <t>Pojašnjenje: Ukupan iznos prihvatljivih troškova bez općih troškova jednak je iznosu iz reda A "Ukupno prihvatljivi troškovi bez općih troškova"</t>
    </r>
  </si>
  <si>
    <r>
      <t xml:space="preserve">POSTOTAK  PRIHVATLJIVIH TROŠKOVA BEZ OPĆIH TROŠKOVA  U FAZI II  U ODNOSU NA PRIHVATLJIVE TROŠKOVE BEZ OPĆIH TROŠKOVA PRIJAVLJENE U FAZI I
</t>
    </r>
    <r>
      <rPr>
        <i/>
        <sz val="11"/>
        <rFont val="Calibri"/>
        <family val="2"/>
        <charset val="238"/>
        <scheme val="minor"/>
      </rPr>
      <t>Pojašnjenje: Popunjava Agencija za plaćanja u administartivnoj kontroli drugog dijela Zahtjeva za potporu</t>
    </r>
  </si>
  <si>
    <r>
      <t xml:space="preserve">UKUPNI IZNOS PRIHVATLJIVOG ULAGANJA
</t>
    </r>
    <r>
      <rPr>
        <i/>
        <sz val="11"/>
        <rFont val="Calibri"/>
        <family val="2"/>
        <charset val="238"/>
        <scheme val="minor"/>
      </rPr>
      <t>Pojašnjenje: Zbrojiti iznose iz redova G i K</t>
    </r>
  </si>
  <si>
    <r>
      <t xml:space="preserve">DISKONTIRANI NETO PRIHOD KOJI PROJEKT OSTVARUJE U REFERENTNOM RAZDOBLJU OD 10 GODINA
</t>
    </r>
    <r>
      <rPr>
        <i/>
        <sz val="11"/>
        <rFont val="Calibri"/>
        <family val="2"/>
        <charset val="238"/>
        <scheme val="minor"/>
      </rPr>
      <t>Pojašnjenje: Upisati vrijednost diskontiranog neto prihoda izračunatu u poglavlju 9 Priloga uz suglasnost predstavničkog tijela jedinice lokalne samouprave za provedbu ulaganja. U skladu s odredbama članka 61. stavka 2. Uredbe (EU) br. 1303/2013, ako  projekt nakon dovršetka ostvaruje neto prihod, iznos potpore se umanjuje za diskontirani neto prihod koji projekt ostvaruje u referentnom razdoblju od 10 godina.</t>
    </r>
  </si>
  <si>
    <r>
      <t xml:space="preserve">PRIMJENJIVA FINANCIJSKA KOREKCIJA 
</t>
    </r>
    <r>
      <rPr>
        <i/>
        <sz val="11"/>
        <rFont val="Calibri"/>
        <family val="2"/>
        <charset val="238"/>
        <scheme val="minor"/>
      </rPr>
      <t>Pojašnjenje: Popunjava Agencija za plaćanja u administartivnoj kontroli drugog dijela Zahtjeva za potporu. Prilikom popunjavanja prvog dijela Zahtjeva za potporu, upisati: 0,00.
Ukoliko je postotak u redu H niži od 80%  tada iznos iz reda R  pomnožiti se 0,05.</t>
    </r>
  </si>
  <si>
    <t>Intenzitet potpore za prihvatljive troškove</t>
  </si>
  <si>
    <t xml:space="preserve">Primljena/dodijeljena  javna potpora iz drugih javnih izvora za pojedini trošak </t>
  </si>
  <si>
    <t>MAKSIMALNI MOGUĆI IZNOS POTPORE IZ PROGRAMA RURALNOG RAZVOJA</t>
  </si>
  <si>
    <t>Z</t>
  </si>
  <si>
    <r>
      <t xml:space="preserve">Ukupan iznos neodobrenih troškova
</t>
    </r>
    <r>
      <rPr>
        <i/>
        <sz val="11"/>
        <rFont val="Calibri"/>
        <family val="2"/>
        <charset val="238"/>
        <scheme val="minor"/>
      </rPr>
      <t>(Pojašnjenje: Troškovi s liste prihvatljivih troškova koji su svrstani u neodobrene)</t>
    </r>
  </si>
  <si>
    <r>
      <t xml:space="preserve">IZNOS  POTPORE ZA DODJELU (NAKON PRIMJENE FINANCIJSKE KOREKCIJE)
</t>
    </r>
    <r>
      <rPr>
        <i/>
        <sz val="11"/>
        <rFont val="Calibri"/>
        <family val="2"/>
        <charset val="238"/>
        <scheme val="minor"/>
      </rPr>
      <t>Pojašnjenje: Popunjava Agencija za plaćanja u administartivnoj kontroli drugog dijela Zahtjeva za potporu. Prilikom popunjavanja prvog dijela Zahtjeva za potporu, iznos iz reda U jednak je iznosu iz reda S.
Od iznosa u redu S oduzeti iznos iz reda T.</t>
    </r>
  </si>
  <si>
    <t>Y</t>
  </si>
  <si>
    <r>
      <t xml:space="preserve">IZNOS VLASTITIH SREDSTAVA
</t>
    </r>
    <r>
      <rPr>
        <i/>
        <sz val="11"/>
        <rFont val="Calibri"/>
        <family val="2"/>
        <charset val="238"/>
        <scheme val="minor"/>
      </rPr>
      <t>Pojašnjenje: od iznosa iz reda V oduzeti iznos iz reda U.</t>
    </r>
  </si>
  <si>
    <r>
      <t xml:space="preserve">IZNOS POTPORE IZ PRORAČUNA REPUBLIKE HRVATSKE
</t>
    </r>
    <r>
      <rPr>
        <i/>
        <sz val="11"/>
        <rFont val="Calibri"/>
        <family val="2"/>
        <charset val="238"/>
        <scheme val="minor"/>
      </rPr>
      <t>Pojašnjenje: Od iznosa iz reda U oduzeti iznos iz reda X.</t>
    </r>
  </si>
  <si>
    <t xml:space="preserve">NAPOMENA:
</t>
  </si>
  <si>
    <t>Međukalkulacija 1</t>
  </si>
  <si>
    <t>Međukalkulacija 2 (samo opći troškovi) računa limit na grupu općih troškova</t>
  </si>
  <si>
    <t>Najviši iznos potpore iz Programa po trošku</t>
  </si>
  <si>
    <t>Najviši iznos potpore iz Programa po trošku s uračunatom primljenom javnom potporom iz drugih izvora za isti pojedini trošak</t>
  </si>
  <si>
    <t>FAZA I "PLAN NABAVE''</t>
  </si>
  <si>
    <t>FAZA II "TABLICA TROŠKOVA I IZRAČUNA POTPORE"</t>
  </si>
  <si>
    <t>INTENZITET POTPORE IZ PROGRAMA RURALNOG RAZVOJA</t>
  </si>
  <si>
    <t>Iznos potpore po trošku s uračunatom financijskom korekcijom</t>
  </si>
  <si>
    <r>
      <t xml:space="preserve">IZNOS PRIMLJENE/DODIJELJENE JAVNE POTPORE KOJA SE ODNOSI NA POJEDINE PRIHVATLJIVE TROŠKOVE (iznosi koji su navedeni u stupcu 12)
</t>
    </r>
    <r>
      <rPr>
        <i/>
        <sz val="11"/>
        <rFont val="Calibri"/>
        <family val="2"/>
        <charset val="238"/>
        <scheme val="minor"/>
      </rPr>
      <t>Pojašnjenje: zbroj iznosa primljene/dodijelejene javne potpore iz stupca 14.</t>
    </r>
  </si>
  <si>
    <t>Naziv troška prema ponudi</t>
  </si>
  <si>
    <t>Najviši iznos potpore iz Programa po trošku s uračunatim svim potporama iz drugih izvora za iste troškove prije primjene fin. korekcije</t>
  </si>
  <si>
    <t>Stopa fin. korekcije ako je izrečena u ovoj fazi</t>
  </si>
  <si>
    <t>Iznos financijske korekcije izračunat primjenom izrečene stope fin. korekcije ili izražen u apsolutnom iznosu</t>
  </si>
  <si>
    <r>
      <rPr>
        <b/>
        <u/>
        <sz val="14"/>
        <color theme="1"/>
        <rFont val="Calibri"/>
        <family val="2"/>
        <charset val="238"/>
        <scheme val="minor"/>
      </rPr>
      <t>FAZA I "PLAN NABAVE''</t>
    </r>
    <r>
      <rPr>
        <b/>
        <sz val="14"/>
        <color theme="1"/>
        <rFont val="Calibri"/>
        <family val="2"/>
        <scheme val="minor"/>
      </rPr>
      <t xml:space="preserve">
 PODMJERA 19.2. /  OPERACIJA 7.4.1 LRS LAG
Ulaganja u pokretanje, poboljšanje ili proširenje lokalnih temeljnih usluga za ruralno stanovništvo, uključujući slobodno vrijeme i kulturne aktivnosti te povezanu infrastrukturu</t>
    </r>
  </si>
  <si>
    <r>
      <rPr>
        <b/>
        <u/>
        <sz val="14"/>
        <color theme="1"/>
        <rFont val="Calibri"/>
        <family val="2"/>
        <charset val="238"/>
        <scheme val="minor"/>
      </rPr>
      <t>FAZA II "TABLICA TROŠKOVA I IZRAČUNA POTPORE"</t>
    </r>
    <r>
      <rPr>
        <b/>
        <sz val="14"/>
        <color theme="1"/>
        <rFont val="Calibri"/>
        <family val="2"/>
        <charset val="238"/>
        <scheme val="minor"/>
      </rPr>
      <t xml:space="preserve">
PODMJERA 19.2 / OPERACIJA 7.4.1
Ulaganja u pokretanje, poboljšanje ili proširenje lokalnih temeljnih usluga za ruralno stanovništvo, uključujući slobodno vrijeme i kulturne aktivnosti te povezanu infrastrukturu</t>
    </r>
  </si>
  <si>
    <r>
      <t xml:space="preserve">IZNOS PRIMLJENE/DODIJELJENE JAVNE POTPORE ZA ISTE TROŠKOVE KOJA SE NE MOŽE PRIPISATI POJEDINOM TROŠKU (iznosi koji nisu navedeni u stupcu 12)
</t>
    </r>
    <r>
      <rPr>
        <i/>
        <sz val="11"/>
        <rFont val="Calibri"/>
        <family val="2"/>
        <charset val="238"/>
        <scheme val="minor"/>
      </rPr>
      <t>Pojašnjenje: ukoliko je nositelj projekta primio/ostvario javnu potporu koja se ne može direktno pripisati pojedinom trošku, upisati ukupan iznos tako primljene javne potpre.</t>
    </r>
  </si>
  <si>
    <r>
      <t xml:space="preserve">IZNOS POTPORE IZ PRORAČUNA EU
</t>
    </r>
    <r>
      <rPr>
        <i/>
        <sz val="11"/>
        <rFont val="Calibri"/>
        <family val="2"/>
        <charset val="238"/>
        <scheme val="minor"/>
      </rPr>
      <t>Pojašnjenje: Iznos iz reda U pomnožiti s 0,9.</t>
    </r>
  </si>
  <si>
    <t>Naziv predmeta nabave</t>
  </si>
  <si>
    <r>
      <t>Procijenjeni iznos 
nabave u EURIMA
(</t>
    </r>
    <r>
      <rPr>
        <b/>
        <i/>
        <sz val="11"/>
        <color rgb="FFFF0000"/>
        <rFont val="Calibri"/>
        <family val="2"/>
        <scheme val="minor"/>
      </rPr>
      <t>naznačiti je li s PDV-om ili bez PDV-a; 
izbrisati jedno od to dvoje ovisno o tome 
je li PDV prihvatljiv za financiranje ILI NE</t>
    </r>
    <r>
      <rPr>
        <b/>
        <i/>
        <sz val="11"/>
        <rFont val="Calibri"/>
        <family val="2"/>
        <scheme val="minor"/>
      </rPr>
      <t>)</t>
    </r>
  </si>
  <si>
    <t>Iznos troška u EURIMA
(s PDV-om ako je PDV prihvatljiv ili bez PDV-a ako nije prihvatljiv)</t>
  </si>
  <si>
    <r>
      <t xml:space="preserve">PRIHVATLJIVI IZNOS TROŠKOVA PRIPREME I/ILI PROVEDBE PROJEKTA (TROŠKOVI KONZULTANTSKIH USLUGA)
</t>
    </r>
    <r>
      <rPr>
        <i/>
        <sz val="11"/>
        <rFont val="Calibri"/>
        <family val="2"/>
        <charset val="238"/>
        <scheme val="minor"/>
      </rPr>
      <t>Pojašnjenje: Prihvatljiv je iznos iz reda B "Troškovi pripreme i/ili provedbe projekta (troškovi konzultantskih usluga)" osim ako je veći od 2% od ukupno prihvatljivih troškova projekta bez općih troškova, ili od 10.000 EUR, kada je prihvatljiv manji od ta dva iznosa.</t>
    </r>
  </si>
  <si>
    <r>
      <t xml:space="preserve">PRIHVATLJIVI UKUPNI IZNOS PRIHVATLJIVIH OPĆIH TROŠKOVA
</t>
    </r>
    <r>
      <rPr>
        <i/>
        <sz val="11"/>
        <rFont val="Calibri"/>
        <family val="2"/>
        <charset val="238"/>
        <scheme val="minor"/>
      </rPr>
      <t>Pojašnjenje: Prihvatljivi ukupni iznos prihvatljivih općih troškova čini zbroj iznosa iz redova I i J, ali ne može biti veći od 20.000 eura.</t>
    </r>
  </si>
  <si>
    <r>
      <t xml:space="preserve">NAJVIŠI IZNOS POTPORE
- najviši iznos potpore je </t>
    </r>
    <r>
      <rPr>
        <b/>
        <sz val="11"/>
        <color rgb="FFFF0000"/>
        <rFont val="Calibri"/>
        <family val="2"/>
      </rPr>
      <t>[50</t>
    </r>
    <r>
      <rPr>
        <b/>
        <sz val="11"/>
        <color rgb="FFFF0000"/>
        <rFont val="Calibri"/>
        <family val="2"/>
        <scheme val="minor"/>
      </rPr>
      <t>.000</t>
    </r>
    <r>
      <rPr>
        <b/>
        <sz val="11"/>
        <rFont val="Calibri"/>
        <family val="2"/>
      </rPr>
      <t>]</t>
    </r>
    <r>
      <rPr>
        <b/>
        <sz val="11"/>
        <rFont val="Calibri"/>
        <family val="2"/>
        <charset val="238"/>
        <scheme val="minor"/>
      </rPr>
      <t xml:space="preserve"> EUR </t>
    </r>
    <r>
      <rPr>
        <b/>
        <sz val="11"/>
        <color rgb="FFFF0000"/>
        <rFont val="Calibri"/>
        <family val="2"/>
      </rPr>
      <t xml:space="preserve">[upisati koliki je najviši iznos potpore na LAG Natječaju-iznos je potrebno upisati u ćeliju desno] </t>
    </r>
    <r>
      <rPr>
        <b/>
        <sz val="11"/>
        <rFont val="Calibri"/>
        <family val="2"/>
        <charset val="238"/>
        <scheme val="minor"/>
      </rPr>
      <t xml:space="preserve">
</t>
    </r>
    <r>
      <rPr>
        <i/>
        <sz val="11"/>
        <rFont val="Calibri"/>
        <family val="2"/>
        <charset val="238"/>
        <scheme val="minor"/>
      </rPr>
      <t xml:space="preserve">Pojašnjenje: Najviši iznos javne potpore po projektu ne može biti viši od gore navedenog iznosa. </t>
    </r>
  </si>
  <si>
    <r>
      <t xml:space="preserve">NAJNIŽI IZNOS  POTPORE 
- najniži iznos potpore ne može biti manji od </t>
    </r>
    <r>
      <rPr>
        <b/>
        <sz val="11"/>
        <rFont val="Calibri"/>
        <family val="2"/>
      </rPr>
      <t>[</t>
    </r>
    <r>
      <rPr>
        <b/>
        <sz val="11"/>
        <color rgb="FFFF0000"/>
        <rFont val="Calibri"/>
        <family val="2"/>
        <scheme val="minor"/>
      </rPr>
      <t>15.000</t>
    </r>
    <r>
      <rPr>
        <b/>
        <sz val="11"/>
        <rFont val="Calibri"/>
        <family val="2"/>
      </rPr>
      <t>]</t>
    </r>
    <r>
      <rPr>
        <b/>
        <sz val="11"/>
        <rFont val="Calibri"/>
        <family val="2"/>
        <charset val="238"/>
        <scheme val="minor"/>
      </rPr>
      <t xml:space="preserve"> EUR [</t>
    </r>
    <r>
      <rPr>
        <b/>
        <sz val="11"/>
        <color rgb="FFFF0000"/>
        <rFont val="Calibri"/>
        <family val="2"/>
        <scheme val="minor"/>
      </rPr>
      <t>upisati koliki je najniži iznos potpore na LAG Natječaju- iznos je potrebno upisati u ćeliju desno</t>
    </r>
    <r>
      <rPr>
        <b/>
        <sz val="11"/>
        <rFont val="Calibri"/>
        <family val="2"/>
        <charset val="238"/>
        <scheme val="minor"/>
      </rPr>
      <t>]</t>
    </r>
  </si>
  <si>
    <t xml:space="preserve">NAPOMENA: 
1. Svi novčani iznosi se iskazuju u EUR. 
2. U slučaju da su određeni iznosi u ponudama i računima u KN preračunavaju se po fiksnom tečaju konverzije 7,53450.  Preračunavanje se izvršava primjenom punoga brojčanog iznosa fiksnog tečaja konverzije (7,53450) te zaokruživanjem pri čemu se dobiveni rezultat zaokružuje na dvije decimale, a na temelju treće decimale. 
3. Ako su iznosi izraženi u stranoj valuti (ako nisu izraženi u EUR), potrebno je preračunati te iznose iz strane valute u EUR po tečaju koji je Europska središnja banka odredila prije 1. siječnja godine u kojoj se podnosi zahtjev. </t>
  </si>
  <si>
    <r>
      <t xml:space="preserve">UKUPAN IZNOS PROJEKTA 
</t>
    </r>
    <r>
      <rPr>
        <i/>
        <sz val="11"/>
        <rFont val="Calibri"/>
        <family val="2"/>
        <charset val="238"/>
        <scheme val="minor"/>
      </rPr>
      <t xml:space="preserve">Pojašnjenje: zbrojiti iznose iz reda A, B, C, D i E.
Projekt ne smije biti veći od </t>
    </r>
    <r>
      <rPr>
        <sz val="11"/>
        <rFont val="Calibri"/>
        <family val="2"/>
      </rPr>
      <t>[</t>
    </r>
    <r>
      <rPr>
        <i/>
        <sz val="11"/>
        <color rgb="FFFF0000"/>
        <rFont val="Calibri"/>
        <family val="2"/>
      </rPr>
      <t>250</t>
    </r>
    <r>
      <rPr>
        <i/>
        <sz val="11"/>
        <color rgb="FFFF0000"/>
        <rFont val="Calibri"/>
        <family val="2"/>
        <scheme val="minor"/>
      </rPr>
      <t>.000</t>
    </r>
    <r>
      <rPr>
        <sz val="11"/>
        <rFont val="Calibri"/>
        <family val="2"/>
      </rPr>
      <t>]</t>
    </r>
    <r>
      <rPr>
        <i/>
        <sz val="11"/>
        <rFont val="Calibri"/>
        <family val="2"/>
        <charset val="238"/>
        <scheme val="minor"/>
      </rPr>
      <t xml:space="preserve"> EUR s (PDV-om).</t>
    </r>
    <r>
      <rPr>
        <i/>
        <sz val="11"/>
        <color rgb="FFFF0000"/>
        <rFont val="Calibri"/>
        <family val="2"/>
        <scheme val="minor"/>
      </rPr>
      <t xml:space="preserve"> </t>
    </r>
    <r>
      <rPr>
        <sz val="11"/>
        <color rgb="FFFF0000"/>
        <rFont val="Calibri"/>
        <family val="2"/>
      </rPr>
      <t>[</t>
    </r>
    <r>
      <rPr>
        <i/>
        <sz val="11"/>
        <color rgb="FFFF0000"/>
        <rFont val="Calibri"/>
        <family val="2"/>
        <scheme val="minor"/>
      </rPr>
      <t>upisati koliki je najviš iznos projekta na LAG Natječaju-iznos je potrebno upisati u ćeliju desno</t>
    </r>
    <r>
      <rPr>
        <i/>
        <sz val="11"/>
        <color rgb="FFFF0000"/>
        <rFont val="Calibri"/>
        <family val="2"/>
      </rPr>
      <t>]</t>
    </r>
  </si>
  <si>
    <r>
      <t xml:space="preserve">IZNOS POTPORE ZA DODJELU (PRIJE PRIMJENE FINANCIJSKE KOREKCIJE)
</t>
    </r>
    <r>
      <rPr>
        <i/>
        <sz val="11"/>
        <rFont val="Calibri"/>
        <family val="2"/>
        <scheme val="minor"/>
      </rPr>
      <t>Pojašnjenje: Pomnožiti iznos iz reda L "Ukupni iznos prihvatljivog ulaganja" s postotkom potpore iz reda P "Intenzitet potpore".  Od dobivenog iznosa oduzeti vrijednost diskontiranog neto prihoda iz reda M te oduzeti iznos dodijeljene/primljene javne potpore za iste troškove iz reda N i O. Ukoliko je dobiveni iznos manji od iznosa iz reda R "Najniži iznos potpore" upisati nulu.  Ukoliko je dobiveni iznos veći od iznosa iz reda Q "Najviši iznos potpore" upisati iznos iz reda Q. U slučaju da se traži manji iznos potpore od onog koji je matematički točan (npr. nositelj projekta ima pravo na 50.000,00 EUR, a traži manje 40.000,00 EUR u red upisati ručno 40.000,00 EUR). 
Iznos potpore za dodjelu u Agenciji za plaćanja ne može biti veći od odobrenog iznosa na LAG razini.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</si>
</sst>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 #,##0.00\ [$€-813]_-;\-* #,##0.00\ [$€-813]_-;_-* &quot;-&quot;??\ [$€-813]_-;_-@_-"/>
    <numFmt numFmtId="165" formatCode="0.0000%"/>
    <numFmt numFmtId="166" formatCode="#,##0.00_ ;\-#,##0.00\ "/>
  </numFmts>
  <fonts count="34" x14ac:knownFonts="1">
    <font>
      <sz val="11"/>
      <color theme="1"/>
      <name val="Calibri"/>
      <family val="2"/>
      <charset val="238"/>
      <scheme val="minor"/>
    </font>
    <font>
      <sz val="11"/>
      <color theme="1"/>
      <name val="Calibri"/>
      <family val="2"/>
      <scheme val="minor"/>
    </font>
    <font>
      <b/>
      <sz val="11"/>
      <color theme="1"/>
      <name val="Calibri"/>
      <family val="2"/>
      <scheme val="minor"/>
    </font>
    <font>
      <b/>
      <sz val="14"/>
      <color theme="1"/>
      <name val="Calibri"/>
      <family val="2"/>
      <scheme val="minor"/>
    </font>
    <font>
      <b/>
      <sz val="11"/>
      <color theme="1"/>
      <name val="Calibri"/>
      <family val="2"/>
      <charset val="238"/>
      <scheme val="minor"/>
    </font>
    <font>
      <sz val="11"/>
      <color theme="1"/>
      <name val="Calibri"/>
      <family val="2"/>
      <charset val="238"/>
      <scheme val="minor"/>
    </font>
    <font>
      <b/>
      <sz val="11"/>
      <color rgb="FFFF0000"/>
      <name val="Calibri"/>
      <family val="2"/>
      <charset val="238"/>
      <scheme val="minor"/>
    </font>
    <font>
      <b/>
      <sz val="11"/>
      <name val="Calibri"/>
      <family val="2"/>
      <charset val="238"/>
      <scheme val="minor"/>
    </font>
    <font>
      <i/>
      <sz val="11"/>
      <name val="Calibri"/>
      <family val="2"/>
      <charset val="238"/>
      <scheme val="minor"/>
    </font>
    <font>
      <sz val="22"/>
      <color theme="1"/>
      <name val="Calibri"/>
      <family val="2"/>
      <charset val="238"/>
      <scheme val="minor"/>
    </font>
    <font>
      <sz val="10"/>
      <color theme="1"/>
      <name val="Times New Roman"/>
      <family val="1"/>
      <charset val="238"/>
    </font>
    <font>
      <b/>
      <sz val="11"/>
      <color theme="1"/>
      <name val="Times New Roman"/>
      <family val="1"/>
      <charset val="238"/>
    </font>
    <font>
      <b/>
      <sz val="10"/>
      <color theme="1"/>
      <name val="Times New Roman"/>
      <family val="1"/>
      <charset val="238"/>
    </font>
    <font>
      <sz val="8"/>
      <color theme="1"/>
      <name val="Times New Roman"/>
      <family val="1"/>
      <charset val="238"/>
    </font>
    <font>
      <sz val="8"/>
      <color rgb="FF000000"/>
      <name val="Times New Roman"/>
      <family val="1"/>
      <charset val="238"/>
    </font>
    <font>
      <b/>
      <sz val="10"/>
      <color rgb="FF000000"/>
      <name val="Times New Roman"/>
      <family val="1"/>
      <charset val="238"/>
    </font>
    <font>
      <sz val="10"/>
      <color rgb="FFFF0000"/>
      <name val="Times New Roman"/>
      <family val="1"/>
      <charset val="238"/>
    </font>
    <font>
      <sz val="11"/>
      <color theme="1"/>
      <name val="Times New Roman"/>
      <family val="1"/>
      <charset val="238"/>
    </font>
    <font>
      <sz val="8"/>
      <color theme="1"/>
      <name val="Calibri"/>
      <family val="2"/>
      <charset val="238"/>
    </font>
    <font>
      <b/>
      <sz val="14"/>
      <color theme="1"/>
      <name val="Calibri"/>
      <family val="2"/>
      <charset val="238"/>
      <scheme val="minor"/>
    </font>
    <font>
      <b/>
      <u/>
      <sz val="14"/>
      <color theme="1"/>
      <name val="Calibri"/>
      <family val="2"/>
      <charset val="238"/>
      <scheme val="minor"/>
    </font>
    <font>
      <sz val="11"/>
      <name val="Calibri"/>
      <family val="2"/>
      <charset val="238"/>
      <scheme val="minor"/>
    </font>
    <font>
      <sz val="10"/>
      <name val="Arial"/>
      <family val="2"/>
      <charset val="238"/>
    </font>
    <font>
      <b/>
      <sz val="14"/>
      <name val="Calibri"/>
      <family val="2"/>
      <charset val="238"/>
      <scheme val="minor"/>
    </font>
    <font>
      <b/>
      <sz val="11"/>
      <name val="Calibri"/>
      <family val="2"/>
    </font>
    <font>
      <b/>
      <sz val="11"/>
      <color rgb="FFFF0000"/>
      <name val="Calibri"/>
      <family val="2"/>
    </font>
    <font>
      <b/>
      <sz val="11"/>
      <color rgb="FFFF0000"/>
      <name val="Calibri"/>
      <family val="2"/>
      <scheme val="minor"/>
    </font>
    <font>
      <i/>
      <sz val="11"/>
      <color rgb="FFFF0000"/>
      <name val="Calibri"/>
      <family val="2"/>
      <scheme val="minor"/>
    </font>
    <font>
      <sz val="11"/>
      <name val="Calibri"/>
      <family val="2"/>
    </font>
    <font>
      <i/>
      <sz val="11"/>
      <color rgb="FFFF0000"/>
      <name val="Calibri"/>
      <family val="2"/>
    </font>
    <font>
      <i/>
      <sz val="11"/>
      <name val="Calibri"/>
      <family val="2"/>
      <scheme val="minor"/>
    </font>
    <font>
      <sz val="11"/>
      <color rgb="FFFF0000"/>
      <name val="Calibri"/>
      <family val="2"/>
    </font>
    <font>
      <b/>
      <i/>
      <sz val="11"/>
      <color rgb="FFFF0000"/>
      <name val="Calibri"/>
      <family val="2"/>
      <scheme val="minor"/>
    </font>
    <font>
      <b/>
      <i/>
      <sz val="11"/>
      <name val="Calibri"/>
      <family val="2"/>
      <scheme val="minor"/>
    </font>
  </fonts>
  <fills count="13">
    <fill>
      <patternFill patternType="none"/>
    </fill>
    <fill>
      <patternFill patternType="gray125"/>
    </fill>
    <fill>
      <patternFill patternType="solid">
        <fgColor theme="7" tint="0.59999389629810485"/>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theme="7"/>
        <bgColor indexed="64"/>
      </patternFill>
    </fill>
    <fill>
      <patternFill patternType="solid">
        <fgColor rgb="FF00B0F0"/>
        <bgColor indexed="64"/>
      </patternFill>
    </fill>
    <fill>
      <patternFill patternType="solid">
        <fgColor rgb="FFFFC000"/>
        <bgColor indexed="64"/>
      </patternFill>
    </fill>
    <fill>
      <patternFill patternType="solid">
        <fgColor theme="9" tint="0.79998168889431442"/>
        <bgColor indexed="64"/>
      </patternFill>
    </fill>
  </fills>
  <borders count="3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s>
  <cellStyleXfs count="9">
    <xf numFmtId="164" fontId="0" fillId="0" borderId="0"/>
    <xf numFmtId="9" fontId="5" fillId="0" borderId="0" applyFont="0" applyFill="0" applyBorder="0" applyAlignment="0" applyProtection="0"/>
    <xf numFmtId="0" fontId="5" fillId="0" borderId="0"/>
    <xf numFmtId="0" fontId="22" fillId="0" borderId="0"/>
    <xf numFmtId="0" fontId="22" fillId="0" borderId="0"/>
    <xf numFmtId="9" fontId="22" fillId="0" borderId="0" applyFont="0" applyFill="0" applyBorder="0" applyAlignment="0" applyProtection="0"/>
    <xf numFmtId="0" fontId="5" fillId="0" borderId="0"/>
    <xf numFmtId="0" fontId="5" fillId="0" borderId="0"/>
    <xf numFmtId="0" fontId="5" fillId="0" borderId="0"/>
  </cellStyleXfs>
  <cellXfs count="232">
    <xf numFmtId="164" fontId="0" fillId="0" borderId="0" xfId="0"/>
    <xf numFmtId="164" fontId="0" fillId="0" borderId="0" xfId="0" applyProtection="1">
      <protection locked="0"/>
    </xf>
    <xf numFmtId="164" fontId="11" fillId="0" borderId="1" xfId="0" applyFont="1" applyBorder="1" applyAlignment="1" applyProtection="1">
      <alignment vertical="center" wrapText="1"/>
      <protection locked="0"/>
    </xf>
    <xf numFmtId="164" fontId="11" fillId="0" borderId="2" xfId="0" applyFont="1" applyBorder="1" applyAlignment="1" applyProtection="1">
      <alignment vertical="center" wrapText="1"/>
      <protection locked="0"/>
    </xf>
    <xf numFmtId="164" fontId="11" fillId="0" borderId="19" xfId="0" applyFont="1" applyBorder="1" applyAlignment="1" applyProtection="1">
      <alignment vertical="center" wrapText="1"/>
      <protection locked="0"/>
    </xf>
    <xf numFmtId="164" fontId="12" fillId="0" borderId="1" xfId="0" applyFont="1" applyBorder="1" applyAlignment="1" applyProtection="1">
      <alignment vertical="center" wrapText="1"/>
      <protection locked="0"/>
    </xf>
    <xf numFmtId="164" fontId="12" fillId="0" borderId="2" xfId="0" applyFont="1" applyBorder="1" applyAlignment="1" applyProtection="1">
      <alignment vertical="center" wrapText="1"/>
      <protection locked="0"/>
    </xf>
    <xf numFmtId="164" fontId="12" fillId="0" borderId="19" xfId="0" applyFont="1" applyBorder="1" applyAlignment="1" applyProtection="1">
      <alignment vertical="center" wrapText="1"/>
      <protection locked="0"/>
    </xf>
    <xf numFmtId="164" fontId="10" fillId="0" borderId="3" xfId="0" applyFont="1" applyBorder="1" applyAlignment="1" applyProtection="1">
      <alignment vertical="center" wrapText="1"/>
      <protection locked="0"/>
    </xf>
    <xf numFmtId="164" fontId="10" fillId="0" borderId="4" xfId="0" applyFont="1" applyBorder="1" applyAlignment="1" applyProtection="1">
      <alignment vertical="center" wrapText="1"/>
      <protection locked="0"/>
    </xf>
    <xf numFmtId="164" fontId="13" fillId="0" borderId="15" xfId="0" applyFont="1" applyBorder="1" applyAlignment="1" applyProtection="1">
      <alignment vertical="center" wrapText="1"/>
      <protection locked="0"/>
    </xf>
    <xf numFmtId="164" fontId="12" fillId="0" borderId="15" xfId="0" applyFont="1" applyBorder="1" applyAlignment="1" applyProtection="1">
      <alignment vertical="center" wrapText="1"/>
      <protection locked="0"/>
    </xf>
    <xf numFmtId="164" fontId="15" fillId="0" borderId="15" xfId="0" applyFont="1" applyBorder="1" applyAlignment="1" applyProtection="1">
      <alignment vertical="center" wrapText="1"/>
      <protection locked="0"/>
    </xf>
    <xf numFmtId="164" fontId="14" fillId="0" borderId="15" xfId="0" applyFont="1" applyBorder="1" applyAlignment="1" applyProtection="1">
      <alignment vertical="center" wrapText="1"/>
      <protection locked="0"/>
    </xf>
    <xf numFmtId="164" fontId="10" fillId="0" borderId="15" xfId="0" applyFont="1" applyBorder="1" applyAlignment="1" applyProtection="1">
      <alignment vertical="center" wrapText="1"/>
      <protection locked="0"/>
    </xf>
    <xf numFmtId="164" fontId="10" fillId="0" borderId="1" xfId="0" applyFont="1" applyBorder="1" applyAlignment="1" applyProtection="1">
      <alignment vertical="center" wrapText="1"/>
      <protection locked="0"/>
    </xf>
    <xf numFmtId="164" fontId="10" fillId="0" borderId="19" xfId="0" applyFont="1" applyBorder="1" applyAlignment="1" applyProtection="1">
      <alignment vertical="center" wrapText="1"/>
      <protection locked="0"/>
    </xf>
    <xf numFmtId="164" fontId="14" fillId="0" borderId="5" xfId="0" applyFont="1" applyBorder="1" applyAlignment="1" applyProtection="1">
      <alignment horizontal="justify" vertical="center" wrapText="1"/>
      <protection locked="0"/>
    </xf>
    <xf numFmtId="164" fontId="12" fillId="0" borderId="5" xfId="0" applyFont="1" applyBorder="1" applyAlignment="1" applyProtection="1">
      <alignment horizontal="center" vertical="center" wrapText="1"/>
      <protection locked="0"/>
    </xf>
    <xf numFmtId="164" fontId="15" fillId="0" borderId="5" xfId="0" applyFont="1" applyBorder="1" applyAlignment="1" applyProtection="1">
      <alignment horizontal="justify" vertical="center" wrapText="1"/>
      <protection locked="0"/>
    </xf>
    <xf numFmtId="164" fontId="13" fillId="0" borderId="5" xfId="0" applyFont="1" applyBorder="1" applyAlignment="1" applyProtection="1">
      <alignment horizontal="justify" vertical="center" wrapText="1"/>
      <protection locked="0"/>
    </xf>
    <xf numFmtId="164" fontId="12" fillId="0" borderId="5" xfId="0" applyFont="1" applyBorder="1" applyAlignment="1" applyProtection="1">
      <alignment horizontal="justify" vertical="center" wrapText="1"/>
      <protection locked="0"/>
    </xf>
    <xf numFmtId="164" fontId="16" fillId="0" borderId="1" xfId="0" applyFont="1" applyBorder="1" applyAlignment="1" applyProtection="1">
      <alignment vertical="center" wrapText="1"/>
      <protection locked="0"/>
    </xf>
    <xf numFmtId="164" fontId="16" fillId="0" borderId="19" xfId="0" applyFont="1" applyBorder="1" applyAlignment="1" applyProtection="1">
      <alignment vertical="center" wrapText="1"/>
      <protection locked="0"/>
    </xf>
    <xf numFmtId="164" fontId="10" fillId="0" borderId="5" xfId="0" applyFont="1" applyBorder="1" applyAlignment="1" applyProtection="1">
      <alignment horizontal="justify" vertical="center" wrapText="1"/>
      <protection locked="0"/>
    </xf>
    <xf numFmtId="164" fontId="10" fillId="0" borderId="16" xfId="0" applyFont="1" applyBorder="1" applyAlignment="1" applyProtection="1">
      <alignment vertical="center" wrapText="1"/>
      <protection locked="0"/>
    </xf>
    <xf numFmtId="164" fontId="13" fillId="0" borderId="1" xfId="0" applyFont="1" applyBorder="1" applyAlignment="1" applyProtection="1">
      <alignment vertical="center" wrapText="1"/>
      <protection locked="0"/>
    </xf>
    <xf numFmtId="164" fontId="13" fillId="0" borderId="3" xfId="0" applyFont="1" applyBorder="1" applyAlignment="1" applyProtection="1">
      <alignment vertical="center" wrapText="1"/>
      <protection locked="0"/>
    </xf>
    <xf numFmtId="164" fontId="0" fillId="0" borderId="0" xfId="0" applyAlignment="1" applyProtection="1">
      <alignment vertical="center"/>
      <protection locked="0"/>
    </xf>
    <xf numFmtId="4" fontId="0" fillId="0" borderId="0" xfId="0" applyNumberFormat="1" applyAlignment="1" applyProtection="1">
      <alignment horizontal="center" vertical="center"/>
      <protection locked="0"/>
    </xf>
    <xf numFmtId="4" fontId="0" fillId="0" borderId="0" xfId="0" applyNumberFormat="1" applyAlignment="1" applyProtection="1">
      <alignment vertical="center"/>
      <protection locked="0"/>
    </xf>
    <xf numFmtId="164" fontId="0" fillId="0" borderId="0" xfId="0" applyAlignment="1" applyProtection="1">
      <alignment horizontal="center" vertical="center"/>
      <protection locked="0"/>
    </xf>
    <xf numFmtId="4" fontId="4" fillId="4" borderId="20" xfId="0" applyNumberFormat="1" applyFont="1" applyFill="1" applyBorder="1" applyAlignment="1" applyProtection="1">
      <alignment horizontal="center" vertical="center"/>
      <protection locked="0"/>
    </xf>
    <xf numFmtId="4" fontId="4" fillId="4" borderId="20" xfId="0" applyNumberFormat="1" applyFont="1" applyFill="1" applyBorder="1" applyAlignment="1" applyProtection="1">
      <alignment vertical="center"/>
      <protection locked="0"/>
    </xf>
    <xf numFmtId="4" fontId="0" fillId="0" borderId="20" xfId="0" applyNumberFormat="1" applyBorder="1" applyAlignment="1" applyProtection="1">
      <alignment vertical="center"/>
      <protection locked="0"/>
    </xf>
    <xf numFmtId="164" fontId="4" fillId="4" borderId="20" xfId="0" applyFont="1" applyFill="1" applyBorder="1" applyAlignment="1" applyProtection="1">
      <alignment vertical="center" wrapText="1"/>
      <protection locked="0"/>
    </xf>
    <xf numFmtId="164" fontId="2" fillId="0" borderId="0" xfId="0" applyFont="1" applyBorder="1" applyAlignment="1" applyProtection="1">
      <alignment horizontal="left" vertical="center"/>
      <protection locked="0"/>
    </xf>
    <xf numFmtId="4" fontId="4" fillId="4" borderId="22" xfId="0" applyNumberFormat="1" applyFont="1" applyFill="1" applyBorder="1" applyAlignment="1" applyProtection="1">
      <alignment horizontal="center" vertical="center"/>
      <protection locked="0"/>
    </xf>
    <xf numFmtId="4" fontId="4" fillId="4" borderId="6" xfId="0" applyNumberFormat="1" applyFont="1" applyFill="1" applyBorder="1" applyAlignment="1" applyProtection="1">
      <alignment vertical="center"/>
      <protection locked="0"/>
    </xf>
    <xf numFmtId="4" fontId="0" fillId="0" borderId="6" xfId="0" applyNumberFormat="1" applyBorder="1" applyAlignment="1" applyProtection="1">
      <alignment vertical="center"/>
      <protection locked="0"/>
    </xf>
    <xf numFmtId="4" fontId="0" fillId="0" borderId="23" xfId="0" applyNumberFormat="1" applyBorder="1" applyAlignment="1" applyProtection="1">
      <alignment vertical="center"/>
      <protection locked="0"/>
    </xf>
    <xf numFmtId="164" fontId="9" fillId="0" borderId="0" xfId="0" applyFont="1" applyAlignment="1" applyProtection="1">
      <alignment horizontal="center" vertical="center"/>
      <protection locked="0"/>
    </xf>
    <xf numFmtId="4" fontId="0" fillId="7" borderId="8" xfId="0" applyNumberFormat="1" applyFill="1" applyBorder="1" applyAlignment="1" applyProtection="1">
      <alignment horizontal="center" vertical="center"/>
      <protection hidden="1"/>
    </xf>
    <xf numFmtId="4" fontId="0" fillId="7" borderId="8" xfId="0" applyNumberFormat="1" applyFont="1" applyFill="1" applyBorder="1" applyAlignment="1" applyProtection="1">
      <alignment horizontal="center" vertical="center"/>
      <protection hidden="1"/>
    </xf>
    <xf numFmtId="4" fontId="0" fillId="0" borderId="0" xfId="0" applyNumberFormat="1" applyBorder="1" applyAlignment="1" applyProtection="1">
      <alignment vertical="center"/>
      <protection locked="0"/>
    </xf>
    <xf numFmtId="4" fontId="0" fillId="7" borderId="22" xfId="0" applyNumberFormat="1" applyFill="1" applyBorder="1" applyAlignment="1" applyProtection="1">
      <alignment horizontal="center" vertical="center"/>
      <protection hidden="1"/>
    </xf>
    <xf numFmtId="10" fontId="0" fillId="7" borderId="22" xfId="0" applyNumberFormat="1" applyFill="1" applyBorder="1" applyAlignment="1" applyProtection="1">
      <alignment horizontal="center" vertical="center" wrapText="1"/>
      <protection hidden="1"/>
    </xf>
    <xf numFmtId="4" fontId="0" fillId="7" borderId="22" xfId="0" applyNumberFormat="1" applyFont="1" applyFill="1" applyBorder="1" applyAlignment="1" applyProtection="1">
      <alignment horizontal="center" vertical="center"/>
      <protection hidden="1"/>
    </xf>
    <xf numFmtId="164" fontId="21" fillId="0" borderId="0" xfId="0" applyFont="1" applyAlignment="1" applyProtection="1">
      <alignment vertical="center"/>
      <protection locked="0"/>
    </xf>
    <xf numFmtId="4" fontId="21" fillId="7" borderId="8" xfId="0" applyNumberFormat="1" applyFont="1" applyFill="1" applyBorder="1" applyAlignment="1" applyProtection="1">
      <alignment horizontal="center" vertical="center"/>
      <protection hidden="1"/>
    </xf>
    <xf numFmtId="4" fontId="0" fillId="0" borderId="22" xfId="0" applyNumberFormat="1" applyBorder="1" applyAlignment="1" applyProtection="1">
      <alignment horizontal="center" vertical="center"/>
      <protection hidden="1"/>
    </xf>
    <xf numFmtId="4" fontId="4" fillId="4" borderId="22" xfId="0" applyNumberFormat="1" applyFont="1" applyFill="1" applyBorder="1" applyAlignment="1" applyProtection="1">
      <alignment horizontal="center" vertical="center"/>
      <protection hidden="1"/>
    </xf>
    <xf numFmtId="164" fontId="7" fillId="0" borderId="0" xfId="0" applyFont="1" applyBorder="1" applyAlignment="1" applyProtection="1">
      <alignment horizontal="left" vertical="center"/>
      <protection hidden="1"/>
    </xf>
    <xf numFmtId="164" fontId="2" fillId="0" borderId="0" xfId="0" applyFont="1" applyBorder="1" applyAlignment="1" applyProtection="1">
      <alignment horizontal="left" vertical="center"/>
      <protection hidden="1"/>
    </xf>
    <xf numFmtId="164" fontId="4" fillId="2" borderId="20" xfId="0" applyFont="1" applyFill="1" applyBorder="1" applyAlignment="1" applyProtection="1">
      <alignment horizontal="left" vertical="center" wrapText="1"/>
      <protection hidden="1"/>
    </xf>
    <xf numFmtId="164" fontId="4" fillId="2" borderId="8" xfId="0" applyFont="1" applyFill="1" applyBorder="1" applyAlignment="1" applyProtection="1">
      <alignment horizontal="left" vertical="center" wrapText="1"/>
      <protection hidden="1"/>
    </xf>
    <xf numFmtId="4" fontId="4" fillId="0" borderId="20" xfId="0" applyNumberFormat="1" applyFont="1" applyFill="1" applyBorder="1" applyAlignment="1" applyProtection="1">
      <alignment horizontal="center" vertical="center"/>
      <protection locked="0"/>
    </xf>
    <xf numFmtId="4" fontId="0" fillId="10" borderId="8" xfId="0" applyNumberFormat="1" applyFill="1" applyBorder="1" applyAlignment="1" applyProtection="1">
      <alignment horizontal="center" vertical="center"/>
      <protection hidden="1"/>
    </xf>
    <xf numFmtId="10" fontId="0" fillId="10" borderId="22" xfId="0" applyNumberFormat="1" applyFill="1" applyBorder="1" applyAlignment="1" applyProtection="1">
      <alignment horizontal="center" vertical="center"/>
      <protection locked="0"/>
    </xf>
    <xf numFmtId="4" fontId="0" fillId="7" borderId="20" xfId="0" applyNumberFormat="1" applyFill="1" applyBorder="1" applyAlignment="1" applyProtection="1">
      <alignment vertical="center"/>
      <protection locked="0"/>
    </xf>
    <xf numFmtId="4" fontId="0" fillId="10" borderId="22" xfId="0" applyNumberFormat="1" applyFont="1" applyFill="1" applyBorder="1" applyAlignment="1" applyProtection="1">
      <alignment horizontal="center" vertical="center"/>
      <protection hidden="1"/>
    </xf>
    <xf numFmtId="9" fontId="0" fillId="0" borderId="20" xfId="0" applyNumberFormat="1" applyBorder="1" applyAlignment="1" applyProtection="1">
      <alignment vertical="center"/>
      <protection locked="0"/>
    </xf>
    <xf numFmtId="9" fontId="0" fillId="0" borderId="20" xfId="0" applyNumberFormat="1" applyBorder="1" applyAlignment="1" applyProtection="1">
      <alignment horizontal="center" vertical="center"/>
      <protection locked="0"/>
    </xf>
    <xf numFmtId="4" fontId="0" fillId="0" borderId="20" xfId="0" applyNumberFormat="1" applyBorder="1" applyAlignment="1" applyProtection="1">
      <alignment horizontal="center" vertical="center"/>
      <protection locked="0"/>
    </xf>
    <xf numFmtId="4" fontId="0" fillId="0" borderId="22" xfId="0" applyNumberFormat="1" applyBorder="1" applyAlignment="1" applyProtection="1">
      <alignment horizontal="center" vertical="center"/>
      <protection locked="0"/>
    </xf>
    <xf numFmtId="10" fontId="0" fillId="0" borderId="20" xfId="0" applyNumberFormat="1" applyBorder="1" applyAlignment="1" applyProtection="1">
      <alignment vertical="center"/>
      <protection locked="0"/>
    </xf>
    <xf numFmtId="4" fontId="0" fillId="10" borderId="8" xfId="0" applyNumberFormat="1" applyFont="1" applyFill="1" applyBorder="1" applyAlignment="1" applyProtection="1">
      <alignment horizontal="center" vertical="center"/>
      <protection hidden="1"/>
    </xf>
    <xf numFmtId="4" fontId="0" fillId="7" borderId="8" xfId="0" applyNumberFormat="1" applyFill="1" applyBorder="1" applyAlignment="1" applyProtection="1">
      <alignment horizontal="center" vertical="center" wrapText="1"/>
      <protection hidden="1"/>
    </xf>
    <xf numFmtId="164" fontId="0" fillId="4" borderId="20" xfId="0" applyFill="1" applyBorder="1" applyAlignment="1" applyProtection="1">
      <alignment vertical="center"/>
      <protection locked="0"/>
    </xf>
    <xf numFmtId="164" fontId="0" fillId="6" borderId="20" xfId="0" applyFill="1" applyBorder="1" applyAlignment="1" applyProtection="1">
      <alignment vertical="center" wrapText="1"/>
      <protection locked="0"/>
    </xf>
    <xf numFmtId="164" fontId="0" fillId="2" borderId="20" xfId="0" applyFill="1" applyBorder="1" applyAlignment="1" applyProtection="1">
      <alignment vertical="center" wrapText="1"/>
      <protection locked="0"/>
    </xf>
    <xf numFmtId="164" fontId="0" fillId="10" borderId="20" xfId="0" applyFill="1" applyBorder="1" applyAlignment="1" applyProtection="1">
      <alignment vertical="center" wrapText="1"/>
      <protection locked="0"/>
    </xf>
    <xf numFmtId="164" fontId="4" fillId="6" borderId="20" xfId="0" applyFont="1" applyFill="1" applyBorder="1" applyAlignment="1" applyProtection="1">
      <alignment horizontal="left" vertical="center"/>
      <protection hidden="1"/>
    </xf>
    <xf numFmtId="164" fontId="4" fillId="10" borderId="20" xfId="0" applyFont="1" applyFill="1" applyBorder="1" applyAlignment="1" applyProtection="1">
      <alignment horizontal="left" vertical="center"/>
      <protection hidden="1"/>
    </xf>
    <xf numFmtId="164" fontId="6" fillId="6" borderId="20" xfId="0" applyFont="1" applyFill="1" applyBorder="1" applyAlignment="1" applyProtection="1">
      <alignment horizontal="left" vertical="center"/>
      <protection hidden="1"/>
    </xf>
    <xf numFmtId="164" fontId="4" fillId="2" borderId="20" xfId="0" applyFont="1" applyFill="1" applyBorder="1" applyAlignment="1" applyProtection="1">
      <alignment horizontal="left" vertical="center"/>
      <protection hidden="1"/>
    </xf>
    <xf numFmtId="0" fontId="0" fillId="0" borderId="0" xfId="0" applyNumberFormat="1" applyFill="1" applyAlignment="1" applyProtection="1">
      <alignment horizontal="center" vertical="center"/>
      <protection locked="0"/>
    </xf>
    <xf numFmtId="0" fontId="0" fillId="4" borderId="20" xfId="0" applyNumberFormat="1" applyFill="1" applyBorder="1" applyAlignment="1" applyProtection="1">
      <alignment horizontal="center" vertical="center"/>
      <protection hidden="1"/>
    </xf>
    <xf numFmtId="0" fontId="0" fillId="0" borderId="20" xfId="0" applyNumberFormat="1" applyBorder="1" applyAlignment="1" applyProtection="1">
      <alignment horizontal="center" vertical="center"/>
      <protection hidden="1"/>
    </xf>
    <xf numFmtId="0" fontId="0" fillId="0" borderId="20" xfId="0" applyNumberFormat="1" applyBorder="1" applyAlignment="1" applyProtection="1">
      <alignment horizontal="left" vertical="center" wrapText="1"/>
      <protection hidden="1"/>
    </xf>
    <xf numFmtId="0" fontId="0" fillId="0" borderId="20" xfId="0" applyNumberFormat="1" applyBorder="1" applyAlignment="1" applyProtection="1">
      <alignment horizontal="center" vertical="center" wrapText="1"/>
      <protection hidden="1"/>
    </xf>
    <xf numFmtId="0" fontId="0" fillId="0" borderId="20" xfId="0" applyNumberFormat="1" applyBorder="1" applyAlignment="1" applyProtection="1">
      <alignment vertical="center" wrapText="1"/>
      <protection hidden="1"/>
    </xf>
    <xf numFmtId="0" fontId="0" fillId="0" borderId="20" xfId="0" applyNumberFormat="1" applyBorder="1" applyAlignment="1" applyProtection="1">
      <alignment vertical="center"/>
      <protection hidden="1"/>
    </xf>
    <xf numFmtId="0" fontId="0" fillId="4" borderId="20" xfId="0" applyNumberFormat="1" applyFill="1" applyBorder="1" applyAlignment="1" applyProtection="1">
      <alignment vertical="center" wrapText="1"/>
      <protection hidden="1"/>
    </xf>
    <xf numFmtId="0" fontId="0" fillId="4" borderId="20" xfId="0" applyNumberFormat="1" applyFill="1" applyBorder="1" applyAlignment="1" applyProtection="1">
      <alignment vertical="center"/>
      <protection hidden="1"/>
    </xf>
    <xf numFmtId="0" fontId="4" fillId="4" borderId="20" xfId="0" applyNumberFormat="1" applyFont="1" applyFill="1" applyBorder="1" applyAlignment="1" applyProtection="1">
      <alignment horizontal="center" vertical="center"/>
      <protection hidden="1"/>
    </xf>
    <xf numFmtId="0" fontId="21" fillId="0" borderId="20" xfId="0" applyNumberFormat="1" applyFont="1" applyBorder="1" applyAlignment="1" applyProtection="1">
      <alignment horizontal="left" vertical="center" wrapText="1"/>
      <protection hidden="1"/>
    </xf>
    <xf numFmtId="0" fontId="0" fillId="0" borderId="20" xfId="0" applyNumberFormat="1" applyFont="1" applyBorder="1" applyAlignment="1" applyProtection="1">
      <alignment horizontal="left" vertical="center" wrapText="1"/>
      <protection hidden="1"/>
    </xf>
    <xf numFmtId="0" fontId="21" fillId="0" borderId="20" xfId="0" applyNumberFormat="1" applyFont="1" applyBorder="1" applyAlignment="1" applyProtection="1">
      <alignment vertical="center"/>
      <protection hidden="1"/>
    </xf>
    <xf numFmtId="0" fontId="21" fillId="0" borderId="20" xfId="0" applyNumberFormat="1" applyFont="1" applyBorder="1" applyAlignment="1" applyProtection="1">
      <alignment horizontal="center" vertical="center" wrapText="1"/>
      <protection hidden="1"/>
    </xf>
    <xf numFmtId="164" fontId="0" fillId="0" borderId="0" xfId="0" applyBorder="1" applyAlignment="1">
      <alignment vertical="center"/>
    </xf>
    <xf numFmtId="4" fontId="0" fillId="0" borderId="0" xfId="0" applyNumberFormat="1" applyBorder="1" applyAlignment="1">
      <alignment vertical="center"/>
    </xf>
    <xf numFmtId="164" fontId="0" fillId="0" borderId="20" xfId="0" applyFill="1" applyBorder="1" applyAlignment="1" applyProtection="1">
      <alignment vertical="center" wrapText="1"/>
      <protection locked="0"/>
    </xf>
    <xf numFmtId="164" fontId="2" fillId="0" borderId="0" xfId="0" applyFont="1" applyBorder="1" applyAlignment="1" applyProtection="1">
      <alignment horizontal="center" vertical="center"/>
      <protection hidden="1"/>
    </xf>
    <xf numFmtId="164" fontId="0" fillId="0" borderId="0" xfId="0" applyBorder="1" applyAlignment="1" applyProtection="1">
      <alignment vertical="center"/>
      <protection locked="0"/>
    </xf>
    <xf numFmtId="4" fontId="0" fillId="0" borderId="22" xfId="0" applyNumberFormat="1" applyBorder="1" applyAlignment="1" applyProtection="1">
      <alignment vertical="center"/>
      <protection locked="0"/>
    </xf>
    <xf numFmtId="4" fontId="0" fillId="7" borderId="22" xfId="0" applyNumberFormat="1" applyFill="1" applyBorder="1" applyAlignment="1">
      <alignment vertical="center"/>
    </xf>
    <xf numFmtId="4" fontId="0" fillId="4" borderId="6" xfId="0" applyNumberFormat="1" applyFill="1" applyBorder="1" applyAlignment="1" applyProtection="1">
      <alignment vertical="center"/>
      <protection locked="0"/>
    </xf>
    <xf numFmtId="9" fontId="0" fillId="0" borderId="23" xfId="0" applyNumberFormat="1" applyBorder="1" applyAlignment="1" applyProtection="1">
      <alignment vertical="center"/>
      <protection locked="0"/>
    </xf>
    <xf numFmtId="4" fontId="0" fillId="0" borderId="24" xfId="0" applyNumberFormat="1" applyBorder="1" applyAlignment="1" applyProtection="1">
      <alignment vertical="center"/>
      <protection locked="0"/>
    </xf>
    <xf numFmtId="0" fontId="9" fillId="3" borderId="11" xfId="0" applyNumberFormat="1" applyFont="1" applyFill="1" applyBorder="1" applyAlignment="1" applyProtection="1">
      <alignment horizontal="center" vertical="center"/>
      <protection hidden="1"/>
    </xf>
    <xf numFmtId="0" fontId="9" fillId="0" borderId="11" xfId="0" applyNumberFormat="1" applyFont="1" applyBorder="1" applyAlignment="1" applyProtection="1">
      <alignment horizontal="center" vertical="center"/>
      <protection hidden="1"/>
    </xf>
    <xf numFmtId="0" fontId="9" fillId="0" borderId="11" xfId="0" applyNumberFormat="1" applyFont="1" applyFill="1" applyBorder="1" applyAlignment="1" applyProtection="1">
      <alignment horizontal="center" vertical="center"/>
      <protection hidden="1"/>
    </xf>
    <xf numFmtId="0" fontId="7" fillId="4" borderId="6" xfId="0" applyNumberFormat="1" applyFont="1" applyFill="1" applyBorder="1" applyAlignment="1" applyProtection="1">
      <alignment vertical="center" wrapText="1"/>
      <protection hidden="1"/>
    </xf>
    <xf numFmtId="0" fontId="21" fillId="0" borderId="6" xfId="0" applyNumberFormat="1" applyFont="1" applyFill="1" applyBorder="1" applyAlignment="1" applyProtection="1">
      <alignment horizontal="left" vertical="center" wrapText="1" indent="1"/>
      <protection hidden="1"/>
    </xf>
    <xf numFmtId="0" fontId="7" fillId="0" borderId="6" xfId="0" applyNumberFormat="1" applyFont="1" applyBorder="1" applyAlignment="1" applyProtection="1">
      <alignment horizontal="left" vertical="center" wrapText="1"/>
      <protection hidden="1"/>
    </xf>
    <xf numFmtId="0" fontId="21" fillId="0" borderId="6" xfId="0" applyNumberFormat="1" applyFont="1" applyFill="1" applyBorder="1" applyAlignment="1" applyProtection="1">
      <alignment vertical="center" wrapText="1"/>
      <protection hidden="1"/>
    </xf>
    <xf numFmtId="0" fontId="7" fillId="4" borderId="6" xfId="0" applyNumberFormat="1" applyFont="1" applyFill="1" applyBorder="1" applyAlignment="1" applyProtection="1">
      <alignment horizontal="left" vertical="center" wrapText="1"/>
      <protection hidden="1"/>
    </xf>
    <xf numFmtId="0" fontId="21" fillId="0" borderId="6" xfId="0" applyNumberFormat="1" applyFont="1" applyBorder="1" applyAlignment="1" applyProtection="1">
      <alignment horizontal="left" vertical="center" wrapText="1"/>
      <protection hidden="1"/>
    </xf>
    <xf numFmtId="0" fontId="21" fillId="0" borderId="7" xfId="0" applyNumberFormat="1" applyFont="1" applyBorder="1" applyAlignment="1" applyProtection="1">
      <alignment horizontal="left" vertical="center" wrapText="1"/>
      <protection hidden="1"/>
    </xf>
    <xf numFmtId="0" fontId="21" fillId="0" borderId="23" xfId="0" applyNumberFormat="1" applyFont="1" applyBorder="1" applyAlignment="1" applyProtection="1">
      <alignment horizontal="left" vertical="center" wrapText="1"/>
      <protection hidden="1"/>
    </xf>
    <xf numFmtId="0" fontId="21" fillId="0" borderId="23" xfId="0" applyNumberFormat="1" applyFont="1" applyBorder="1" applyAlignment="1" applyProtection="1">
      <alignment vertical="center"/>
      <protection hidden="1"/>
    </xf>
    <xf numFmtId="0" fontId="19" fillId="0" borderId="13" xfId="0" applyNumberFormat="1" applyFont="1" applyFill="1" applyBorder="1" applyAlignment="1" applyProtection="1">
      <alignment horizontal="center" vertical="center"/>
      <protection hidden="1"/>
    </xf>
    <xf numFmtId="0" fontId="7" fillId="0" borderId="12" xfId="0" applyNumberFormat="1" applyFont="1" applyFill="1" applyBorder="1" applyAlignment="1" applyProtection="1">
      <alignment horizontal="center" vertical="center" wrapText="1"/>
      <protection hidden="1"/>
    </xf>
    <xf numFmtId="0" fontId="2" fillId="0" borderId="21" xfId="0" applyNumberFormat="1" applyFont="1" applyFill="1" applyBorder="1" applyAlignment="1" applyProtection="1">
      <alignment horizontal="center" vertical="center" wrapText="1"/>
      <protection hidden="1"/>
    </xf>
    <xf numFmtId="0" fontId="2" fillId="0" borderId="25" xfId="0" applyNumberFormat="1" applyFont="1" applyFill="1" applyBorder="1" applyAlignment="1" applyProtection="1">
      <alignment horizontal="center" vertical="center" wrapText="1"/>
      <protection hidden="1"/>
    </xf>
    <xf numFmtId="0" fontId="4" fillId="0" borderId="12" xfId="0" applyNumberFormat="1" applyFont="1" applyFill="1" applyBorder="1" applyAlignment="1" applyProtection="1">
      <alignment horizontal="center" vertical="center" wrapText="1"/>
      <protection locked="0"/>
    </xf>
    <xf numFmtId="0" fontId="4" fillId="0" borderId="21" xfId="0" applyNumberFormat="1" applyFont="1" applyFill="1" applyBorder="1" applyAlignment="1" applyProtection="1">
      <alignment horizontal="center" vertical="center" wrapText="1"/>
      <protection locked="0"/>
    </xf>
    <xf numFmtId="0" fontId="4" fillId="0" borderId="25" xfId="0" applyNumberFormat="1" applyFont="1" applyFill="1" applyBorder="1" applyAlignment="1" applyProtection="1">
      <alignment horizontal="center" vertical="center" wrapText="1"/>
      <protection locked="0"/>
    </xf>
    <xf numFmtId="164" fontId="7" fillId="2" borderId="34" xfId="0" applyFont="1" applyFill="1" applyBorder="1" applyAlignment="1" applyProtection="1">
      <alignment horizontal="center" vertical="center" wrapText="1"/>
      <protection hidden="1"/>
    </xf>
    <xf numFmtId="164" fontId="2" fillId="2" borderId="32" xfId="0" applyFont="1" applyFill="1" applyBorder="1" applyAlignment="1" applyProtection="1">
      <alignment horizontal="center" vertical="center" wrapText="1"/>
      <protection hidden="1"/>
    </xf>
    <xf numFmtId="4" fontId="2" fillId="2" borderId="33" xfId="0" applyNumberFormat="1" applyFont="1" applyFill="1" applyBorder="1" applyAlignment="1" applyProtection="1">
      <alignment horizontal="center" vertical="center" wrapText="1"/>
      <protection hidden="1"/>
    </xf>
    <xf numFmtId="164" fontId="4" fillId="5" borderId="34" xfId="0" applyFont="1" applyFill="1" applyBorder="1" applyAlignment="1" applyProtection="1">
      <alignment horizontal="center" vertical="center" wrapText="1"/>
      <protection locked="0"/>
    </xf>
    <xf numFmtId="164" fontId="4" fillId="5" borderId="32" xfId="0" applyFont="1" applyFill="1" applyBorder="1" applyAlignment="1" applyProtection="1">
      <alignment horizontal="center" vertical="center" wrapText="1"/>
      <protection locked="0"/>
    </xf>
    <xf numFmtId="4" fontId="4" fillId="5" borderId="32" xfId="0" applyNumberFormat="1" applyFont="1" applyFill="1" applyBorder="1" applyAlignment="1" applyProtection="1">
      <alignment horizontal="center" vertical="center" wrapText="1"/>
      <protection locked="0"/>
    </xf>
    <xf numFmtId="4" fontId="4" fillId="10" borderId="32" xfId="0" applyNumberFormat="1" applyFont="1" applyFill="1" applyBorder="1" applyAlignment="1" applyProtection="1">
      <alignment horizontal="center" vertical="center" wrapText="1"/>
      <protection locked="0"/>
    </xf>
    <xf numFmtId="4" fontId="4" fillId="5" borderId="33" xfId="0" applyNumberFormat="1" applyFont="1" applyFill="1" applyBorder="1" applyAlignment="1" applyProtection="1">
      <alignment horizontal="center" vertical="center" wrapText="1"/>
      <protection locked="0"/>
    </xf>
    <xf numFmtId="164" fontId="0" fillId="6" borderId="20" xfId="0" applyFont="1" applyFill="1" applyBorder="1" applyAlignment="1" applyProtection="1">
      <alignment vertical="center" wrapText="1"/>
      <protection locked="0"/>
    </xf>
    <xf numFmtId="49" fontId="7" fillId="6" borderId="10" xfId="0" applyNumberFormat="1" applyFont="1" applyFill="1" applyBorder="1" applyAlignment="1" applyProtection="1">
      <alignment vertical="center" wrapText="1"/>
      <protection hidden="1"/>
    </xf>
    <xf numFmtId="164" fontId="4" fillId="0" borderId="20" xfId="0" applyFont="1" applyBorder="1" applyAlignment="1" applyProtection="1">
      <alignment vertical="center"/>
      <protection hidden="1"/>
    </xf>
    <xf numFmtId="4" fontId="4" fillId="0" borderId="0" xfId="0" applyNumberFormat="1" applyFont="1" applyBorder="1" applyAlignment="1" applyProtection="1">
      <alignment vertical="center"/>
      <protection locked="0"/>
    </xf>
    <xf numFmtId="164" fontId="4" fillId="0" borderId="0" xfId="0" applyFont="1" applyAlignment="1" applyProtection="1">
      <alignment horizontal="center" vertical="center"/>
      <protection locked="0"/>
    </xf>
    <xf numFmtId="164" fontId="19" fillId="3" borderId="30" xfId="0" applyFont="1" applyFill="1" applyBorder="1" applyAlignment="1" applyProtection="1">
      <alignment vertical="center"/>
      <protection hidden="1"/>
    </xf>
    <xf numFmtId="0" fontId="9" fillId="0" borderId="18" xfId="0" applyNumberFormat="1" applyFont="1" applyFill="1" applyBorder="1" applyAlignment="1" applyProtection="1">
      <alignment horizontal="center" vertical="center"/>
      <protection hidden="1"/>
    </xf>
    <xf numFmtId="164" fontId="9" fillId="3" borderId="6" xfId="0" applyFont="1" applyFill="1" applyBorder="1" applyAlignment="1" applyProtection="1">
      <alignment horizontal="center" vertical="center"/>
      <protection hidden="1"/>
    </xf>
    <xf numFmtId="164" fontId="9" fillId="10" borderId="6" xfId="0" applyFont="1" applyFill="1" applyBorder="1" applyAlignment="1" applyProtection="1">
      <alignment horizontal="center" vertical="center"/>
      <protection hidden="1"/>
    </xf>
    <xf numFmtId="4" fontId="21" fillId="7" borderId="22" xfId="0" applyNumberFormat="1" applyFont="1" applyFill="1" applyBorder="1" applyAlignment="1" applyProtection="1">
      <alignment horizontal="center" vertical="center" wrapText="1"/>
      <protection locked="0"/>
    </xf>
    <xf numFmtId="4" fontId="21" fillId="7" borderId="22" xfId="0" applyNumberFormat="1" applyFont="1" applyFill="1" applyBorder="1" applyAlignment="1" applyProtection="1">
      <alignment horizontal="center" vertical="center" wrapText="1"/>
      <protection hidden="1"/>
    </xf>
    <xf numFmtId="164" fontId="9" fillId="3" borderId="7" xfId="0" applyFont="1" applyFill="1" applyBorder="1" applyAlignment="1" applyProtection="1">
      <alignment horizontal="center" vertical="center"/>
      <protection hidden="1"/>
    </xf>
    <xf numFmtId="164" fontId="4" fillId="0" borderId="23" xfId="0" applyFont="1" applyFill="1" applyBorder="1" applyAlignment="1">
      <alignment horizontal="left" vertical="center" wrapText="1"/>
    </xf>
    <xf numFmtId="10" fontId="0" fillId="0" borderId="23" xfId="0" applyNumberFormat="1" applyBorder="1" applyAlignment="1">
      <alignment vertical="center"/>
    </xf>
    <xf numFmtId="164" fontId="0" fillId="0" borderId="23" xfId="0" applyBorder="1" applyAlignment="1">
      <alignment vertical="center"/>
    </xf>
    <xf numFmtId="10" fontId="0" fillId="7" borderId="24" xfId="0" applyNumberFormat="1" applyFont="1" applyFill="1" applyBorder="1" applyAlignment="1">
      <alignment horizontal="center" vertical="center"/>
    </xf>
    <xf numFmtId="4" fontId="0" fillId="7" borderId="8" xfId="0" applyNumberFormat="1" applyFont="1" applyFill="1" applyBorder="1" applyAlignment="1" applyProtection="1">
      <alignment horizontal="center" vertical="center" wrapText="1"/>
      <protection hidden="1"/>
    </xf>
    <xf numFmtId="10" fontId="4" fillId="7" borderId="29" xfId="0" applyNumberFormat="1" applyFont="1" applyFill="1" applyBorder="1" applyAlignment="1">
      <alignment vertical="center"/>
    </xf>
    <xf numFmtId="164" fontId="4" fillId="2" borderId="6" xfId="0" applyFont="1" applyFill="1" applyBorder="1" applyAlignment="1" applyProtection="1">
      <alignment horizontal="left" vertical="center" wrapText="1"/>
      <protection locked="0"/>
    </xf>
    <xf numFmtId="164" fontId="0" fillId="6" borderId="6" xfId="0" applyFill="1" applyBorder="1" applyAlignment="1" applyProtection="1">
      <alignment vertical="center" wrapText="1"/>
      <protection locked="0"/>
    </xf>
    <xf numFmtId="4" fontId="0" fillId="6" borderId="6" xfId="0" applyNumberFormat="1" applyFill="1" applyBorder="1" applyAlignment="1" applyProtection="1">
      <alignment vertical="center"/>
      <protection locked="0"/>
    </xf>
    <xf numFmtId="4" fontId="0" fillId="10" borderId="6" xfId="0" applyNumberFormat="1" applyFill="1" applyBorder="1" applyAlignment="1" applyProtection="1">
      <alignment vertical="center"/>
      <protection locked="0"/>
    </xf>
    <xf numFmtId="4" fontId="0" fillId="0" borderId="6" xfId="1" applyNumberFormat="1" applyFont="1" applyFill="1" applyBorder="1" applyAlignment="1" applyProtection="1">
      <alignment vertical="center"/>
      <protection locked="0"/>
    </xf>
    <xf numFmtId="4" fontId="0" fillId="6" borderId="6" xfId="0" applyNumberFormat="1" applyFont="1" applyFill="1" applyBorder="1" applyAlignment="1" applyProtection="1">
      <alignment vertical="center"/>
      <protection locked="0"/>
    </xf>
    <xf numFmtId="164" fontId="4" fillId="2" borderId="6" xfId="0" applyFont="1" applyFill="1" applyBorder="1" applyAlignment="1" applyProtection="1">
      <alignment horizontal="left" vertical="center"/>
      <protection locked="0"/>
    </xf>
    <xf numFmtId="10" fontId="0" fillId="0" borderId="7" xfId="0" applyNumberFormat="1" applyBorder="1" applyAlignment="1">
      <alignment vertical="center"/>
    </xf>
    <xf numFmtId="0" fontId="0" fillId="0" borderId="6" xfId="0" applyNumberFormat="1" applyBorder="1" applyAlignment="1" applyProtection="1">
      <alignment horizontal="center" vertical="center"/>
      <protection locked="0"/>
    </xf>
    <xf numFmtId="0" fontId="0" fillId="0" borderId="20" xfId="0" applyNumberFormat="1" applyBorder="1" applyAlignment="1" applyProtection="1">
      <alignment horizontal="center" vertical="center"/>
      <protection locked="0"/>
    </xf>
    <xf numFmtId="0" fontId="0" fillId="0" borderId="20" xfId="0" applyNumberFormat="1" applyBorder="1" applyAlignment="1" applyProtection="1">
      <alignment horizontal="center" vertical="center" wrapText="1"/>
      <protection locked="0"/>
    </xf>
    <xf numFmtId="0" fontId="0" fillId="0" borderId="6" xfId="0" applyNumberFormat="1" applyBorder="1" applyAlignment="1" applyProtection="1">
      <alignment horizontal="center" vertical="center" wrapText="1"/>
      <protection locked="0"/>
    </xf>
    <xf numFmtId="0" fontId="0" fillId="0" borderId="6" xfId="0" applyNumberFormat="1" applyBorder="1" applyAlignment="1" applyProtection="1">
      <alignment vertical="center" wrapText="1"/>
      <protection locked="0"/>
    </xf>
    <xf numFmtId="0" fontId="0" fillId="0" borderId="20" xfId="0" applyNumberFormat="1" applyBorder="1" applyAlignment="1" applyProtection="1">
      <alignment vertical="center"/>
      <protection locked="0"/>
    </xf>
    <xf numFmtId="0" fontId="0" fillId="0" borderId="6" xfId="0" applyNumberFormat="1" applyBorder="1" applyAlignment="1" applyProtection="1">
      <alignment vertical="center"/>
      <protection locked="0"/>
    </xf>
    <xf numFmtId="0" fontId="0" fillId="0" borderId="7" xfId="0" applyNumberFormat="1" applyBorder="1" applyAlignment="1" applyProtection="1">
      <alignment vertical="center"/>
      <protection locked="0"/>
    </xf>
    <xf numFmtId="0" fontId="0" fillId="0" borderId="23" xfId="0" applyNumberFormat="1" applyBorder="1" applyAlignment="1" applyProtection="1">
      <alignment vertical="center"/>
      <protection locked="0"/>
    </xf>
    <xf numFmtId="4" fontId="0" fillId="0" borderId="36" xfId="0" applyNumberFormat="1" applyBorder="1" applyAlignment="1" applyProtection="1">
      <alignment vertical="center"/>
      <protection hidden="1"/>
    </xf>
    <xf numFmtId="10" fontId="0" fillId="0" borderId="36" xfId="1" applyNumberFormat="1" applyFont="1" applyFill="1" applyBorder="1" applyAlignment="1" applyProtection="1">
      <alignment horizontal="center" vertical="center"/>
      <protection hidden="1"/>
    </xf>
    <xf numFmtId="4" fontId="0" fillId="0" borderId="36" xfId="0" applyNumberFormat="1" applyBorder="1" applyAlignment="1" applyProtection="1">
      <alignment horizontal="center" vertical="center"/>
      <protection locked="0"/>
    </xf>
    <xf numFmtId="4" fontId="0" fillId="7" borderId="36" xfId="0" applyNumberFormat="1" applyFill="1" applyBorder="1" applyAlignment="1" applyProtection="1">
      <alignment horizontal="center" vertical="center"/>
      <protection locked="0"/>
    </xf>
    <xf numFmtId="10" fontId="0" fillId="0" borderId="36" xfId="1" applyNumberFormat="1" applyFont="1" applyFill="1" applyBorder="1" applyAlignment="1" applyProtection="1">
      <alignment horizontal="center" vertical="center"/>
      <protection locked="0"/>
    </xf>
    <xf numFmtId="4" fontId="0" fillId="0" borderId="0" xfId="0" applyNumberFormat="1" applyFill="1" applyBorder="1" applyAlignment="1" applyProtection="1">
      <alignment vertical="center"/>
      <protection locked="0"/>
    </xf>
    <xf numFmtId="164" fontId="0" fillId="0" borderId="0" xfId="0" applyFill="1" applyAlignment="1" applyProtection="1">
      <alignment vertical="center"/>
      <protection locked="0"/>
    </xf>
    <xf numFmtId="0" fontId="7" fillId="12" borderId="6" xfId="0" applyNumberFormat="1" applyFont="1" applyFill="1" applyBorder="1" applyAlignment="1" applyProtection="1">
      <alignment vertical="center" wrapText="1"/>
      <protection hidden="1"/>
    </xf>
    <xf numFmtId="0" fontId="0" fillId="12" borderId="20" xfId="0" applyNumberFormat="1" applyFill="1" applyBorder="1" applyAlignment="1" applyProtection="1">
      <alignment horizontal="center" vertical="center"/>
      <protection hidden="1"/>
    </xf>
    <xf numFmtId="0" fontId="0" fillId="12" borderId="20" xfId="0" applyNumberFormat="1" applyFill="1" applyBorder="1" applyAlignment="1" applyProtection="1">
      <alignment horizontal="left" vertical="center" wrapText="1"/>
      <protection hidden="1"/>
    </xf>
    <xf numFmtId="4" fontId="0" fillId="12" borderId="22" xfId="0" applyNumberFormat="1" applyFill="1" applyBorder="1" applyAlignment="1" applyProtection="1">
      <alignment horizontal="center" vertical="center"/>
      <protection hidden="1"/>
    </xf>
    <xf numFmtId="0" fontId="0" fillId="12" borderId="6" xfId="0" applyNumberFormat="1" applyFill="1" applyBorder="1" applyAlignment="1" applyProtection="1">
      <alignment horizontal="center" vertical="center"/>
      <protection locked="0"/>
    </xf>
    <xf numFmtId="0" fontId="0" fillId="12" borderId="20" xfId="0" applyNumberFormat="1" applyFill="1" applyBorder="1" applyAlignment="1" applyProtection="1">
      <alignment horizontal="center" vertical="center"/>
      <protection locked="0"/>
    </xf>
    <xf numFmtId="4" fontId="0" fillId="12" borderId="20" xfId="0" applyNumberFormat="1" applyFill="1" applyBorder="1" applyAlignment="1" applyProtection="1">
      <alignment horizontal="center" vertical="center"/>
      <protection locked="0"/>
    </xf>
    <xf numFmtId="4" fontId="0" fillId="12" borderId="20" xfId="0" applyNumberFormat="1" applyFill="1" applyBorder="1" applyAlignment="1" applyProtection="1">
      <alignment vertical="center"/>
      <protection locked="0"/>
    </xf>
    <xf numFmtId="4" fontId="0" fillId="12" borderId="22" xfId="0" applyNumberFormat="1" applyFill="1" applyBorder="1" applyAlignment="1" applyProtection="1">
      <alignment vertical="center"/>
      <protection locked="0"/>
    </xf>
    <xf numFmtId="0" fontId="0" fillId="12" borderId="20" xfId="0" applyNumberFormat="1" applyFill="1" applyBorder="1" applyAlignment="1" applyProtection="1">
      <alignment horizontal="center" vertical="center" wrapText="1"/>
      <protection hidden="1"/>
    </xf>
    <xf numFmtId="10" fontId="0" fillId="12" borderId="20" xfId="0" applyNumberFormat="1" applyFill="1" applyBorder="1" applyAlignment="1" applyProtection="1">
      <alignment vertical="center"/>
      <protection locked="0"/>
    </xf>
    <xf numFmtId="4" fontId="0" fillId="12" borderId="22" xfId="0" applyNumberFormat="1" applyFill="1" applyBorder="1" applyAlignment="1">
      <alignment vertical="center"/>
    </xf>
    <xf numFmtId="0" fontId="9" fillId="12" borderId="11" xfId="0" applyNumberFormat="1" applyFont="1" applyFill="1" applyBorder="1" applyAlignment="1" applyProtection="1">
      <alignment horizontal="center" vertical="center"/>
      <protection hidden="1"/>
    </xf>
    <xf numFmtId="165" fontId="0" fillId="0" borderId="0" xfId="0" applyNumberFormat="1" applyBorder="1" applyAlignment="1" applyProtection="1">
      <alignment vertical="center"/>
      <protection locked="0"/>
    </xf>
    <xf numFmtId="4" fontId="0" fillId="6" borderId="8" xfId="0" applyNumberFormat="1" applyFill="1" applyBorder="1" applyAlignment="1" applyProtection="1">
      <alignment horizontal="center" vertical="center"/>
      <protection hidden="1"/>
    </xf>
    <xf numFmtId="164" fontId="1" fillId="7" borderId="20" xfId="0" applyFont="1" applyFill="1" applyBorder="1" applyAlignment="1" applyProtection="1">
      <alignment horizontal="left" vertical="center"/>
      <protection hidden="1"/>
    </xf>
    <xf numFmtId="164" fontId="9" fillId="6" borderId="0" xfId="0" applyFont="1" applyFill="1" applyAlignment="1" applyProtection="1">
      <alignment horizontal="center" vertical="center"/>
      <protection locked="0"/>
    </xf>
    <xf numFmtId="164" fontId="0" fillId="6" borderId="0" xfId="0" applyFill="1" applyAlignment="1" applyProtection="1">
      <alignment vertical="center"/>
      <protection locked="0"/>
    </xf>
    <xf numFmtId="4" fontId="0" fillId="6" borderId="0" xfId="0" applyNumberFormat="1" applyFill="1" applyBorder="1" applyAlignment="1" applyProtection="1">
      <alignment vertical="center"/>
      <protection locked="0"/>
    </xf>
    <xf numFmtId="4" fontId="0" fillId="6" borderId="0" xfId="0" applyNumberFormat="1" applyFill="1" applyAlignment="1" applyProtection="1">
      <alignment vertical="center"/>
      <protection locked="0"/>
    </xf>
    <xf numFmtId="4" fontId="0" fillId="7" borderId="10" xfId="0" applyNumberFormat="1" applyFill="1" applyBorder="1" applyAlignment="1" applyProtection="1">
      <alignment vertical="center"/>
      <protection locked="0"/>
    </xf>
    <xf numFmtId="4" fontId="4" fillId="4" borderId="10" xfId="0" applyNumberFormat="1" applyFont="1" applyFill="1" applyBorder="1" applyAlignment="1" applyProtection="1">
      <alignment horizontal="center" vertical="center"/>
      <protection locked="0"/>
    </xf>
    <xf numFmtId="49" fontId="7" fillId="0" borderId="20" xfId="0" applyNumberFormat="1" applyFont="1" applyFill="1" applyBorder="1" applyAlignment="1" applyProtection="1">
      <alignment vertical="center" wrapText="1"/>
      <protection hidden="1"/>
    </xf>
    <xf numFmtId="49" fontId="19" fillId="8" borderId="14" xfId="0" applyNumberFormat="1" applyFont="1" applyFill="1" applyBorder="1" applyAlignment="1" applyProtection="1">
      <alignment horizontal="center" vertical="center" wrapText="1"/>
      <protection locked="0"/>
    </xf>
    <xf numFmtId="49" fontId="19" fillId="8" borderId="26" xfId="0" applyNumberFormat="1" applyFont="1" applyFill="1" applyBorder="1" applyAlignment="1" applyProtection="1">
      <alignment horizontal="center" vertical="center" wrapText="1"/>
      <protection locked="0"/>
    </xf>
    <xf numFmtId="49" fontId="19" fillId="8" borderId="27" xfId="0" applyNumberFormat="1" applyFont="1" applyFill="1" applyBorder="1" applyAlignment="1" applyProtection="1">
      <alignment horizontal="center" vertical="center" wrapText="1"/>
      <protection locked="0"/>
    </xf>
    <xf numFmtId="49" fontId="7" fillId="0" borderId="8" xfId="0" applyNumberFormat="1" applyFont="1" applyBorder="1" applyAlignment="1" applyProtection="1">
      <alignment horizontal="left" vertical="center" wrapText="1"/>
      <protection hidden="1"/>
    </xf>
    <xf numFmtId="49" fontId="7" fillId="0" borderId="9" xfId="0" applyNumberFormat="1" applyFont="1" applyBorder="1" applyAlignment="1" applyProtection="1">
      <alignment horizontal="left" vertical="center" wrapText="1"/>
      <protection hidden="1"/>
    </xf>
    <xf numFmtId="49" fontId="7" fillId="0" borderId="10" xfId="0" applyNumberFormat="1" applyFont="1" applyBorder="1" applyAlignment="1" applyProtection="1">
      <alignment horizontal="left" vertical="center" wrapText="1"/>
      <protection hidden="1"/>
    </xf>
    <xf numFmtId="49" fontId="4" fillId="0" borderId="1" xfId="0" applyNumberFormat="1" applyFont="1" applyBorder="1" applyAlignment="1" applyProtection="1">
      <alignment horizontal="left" vertical="center" wrapText="1"/>
      <protection hidden="1"/>
    </xf>
    <xf numFmtId="49" fontId="4" fillId="0" borderId="2" xfId="0" applyNumberFormat="1" applyFont="1" applyBorder="1" applyAlignment="1" applyProtection="1">
      <alignment horizontal="left" vertical="center" wrapText="1"/>
      <protection hidden="1"/>
    </xf>
    <xf numFmtId="49" fontId="4" fillId="0" borderId="19" xfId="0" applyNumberFormat="1" applyFont="1" applyBorder="1" applyAlignment="1" applyProtection="1">
      <alignment horizontal="left" vertical="center" wrapText="1"/>
      <protection hidden="1"/>
    </xf>
    <xf numFmtId="164" fontId="23" fillId="11" borderId="31" xfId="0" applyFont="1" applyFill="1" applyBorder="1" applyAlignment="1" applyProtection="1">
      <alignment horizontal="center" vertical="center" wrapText="1"/>
      <protection hidden="1"/>
    </xf>
    <xf numFmtId="164" fontId="23" fillId="11" borderId="35" xfId="0" applyFont="1" applyFill="1" applyBorder="1" applyAlignment="1" applyProtection="1">
      <alignment horizontal="center" vertical="center" wrapText="1"/>
      <protection hidden="1"/>
    </xf>
    <xf numFmtId="164" fontId="23" fillId="11" borderId="37" xfId="0" applyFont="1" applyFill="1" applyBorder="1" applyAlignment="1" applyProtection="1">
      <alignment horizontal="center" vertical="center" wrapText="1"/>
      <protection hidden="1"/>
    </xf>
    <xf numFmtId="164" fontId="4" fillId="0" borderId="29" xfId="0" applyFont="1" applyFill="1" applyBorder="1" applyAlignment="1">
      <alignment horizontal="left" vertical="center" wrapText="1"/>
    </xf>
    <xf numFmtId="164" fontId="4" fillId="0" borderId="17" xfId="0" applyFont="1" applyFill="1" applyBorder="1" applyAlignment="1">
      <alignment horizontal="left" vertical="center" wrapText="1"/>
    </xf>
    <xf numFmtId="164" fontId="4" fillId="0" borderId="28" xfId="0" applyFont="1" applyFill="1" applyBorder="1" applyAlignment="1">
      <alignment horizontal="left" vertical="center" wrapText="1"/>
    </xf>
    <xf numFmtId="0" fontId="7" fillId="2" borderId="8" xfId="0" applyNumberFormat="1" applyFont="1" applyFill="1" applyBorder="1" applyAlignment="1" applyProtection="1">
      <alignment horizontal="left" vertical="center" wrapText="1"/>
      <protection hidden="1"/>
    </xf>
    <xf numFmtId="0" fontId="7" fillId="2" borderId="9" xfId="0" applyNumberFormat="1" applyFont="1" applyFill="1" applyBorder="1" applyAlignment="1" applyProtection="1">
      <alignment horizontal="left" vertical="center" wrapText="1"/>
      <protection hidden="1"/>
    </xf>
    <xf numFmtId="0" fontId="7" fillId="2" borderId="10" xfId="0" applyNumberFormat="1" applyFont="1" applyFill="1" applyBorder="1" applyAlignment="1" applyProtection="1">
      <alignment horizontal="left" vertical="center" wrapText="1"/>
      <protection hidden="1"/>
    </xf>
    <xf numFmtId="49" fontId="7" fillId="6" borderId="20" xfId="0" applyNumberFormat="1" applyFont="1" applyFill="1" applyBorder="1" applyAlignment="1" applyProtection="1">
      <alignment horizontal="left" vertical="center" wrapText="1"/>
      <protection hidden="1"/>
    </xf>
    <xf numFmtId="49" fontId="7" fillId="0" borderId="8" xfId="0" applyNumberFormat="1" applyFont="1" applyFill="1" applyBorder="1" applyAlignment="1" applyProtection="1">
      <alignment horizontal="left" vertical="center" wrapText="1"/>
      <protection hidden="1"/>
    </xf>
    <xf numFmtId="49" fontId="7" fillId="0" borderId="9" xfId="0" applyNumberFormat="1" applyFont="1" applyFill="1" applyBorder="1" applyAlignment="1" applyProtection="1">
      <alignment horizontal="left" vertical="center" wrapText="1"/>
      <protection hidden="1"/>
    </xf>
    <xf numFmtId="49" fontId="7" fillId="0" borderId="10" xfId="0" applyNumberFormat="1" applyFont="1" applyFill="1" applyBorder="1" applyAlignment="1" applyProtection="1">
      <alignment horizontal="left" vertical="center" wrapText="1"/>
      <protection hidden="1"/>
    </xf>
    <xf numFmtId="49" fontId="7" fillId="2" borderId="8" xfId="0" applyNumberFormat="1" applyFont="1" applyFill="1" applyBorder="1" applyAlignment="1" applyProtection="1">
      <alignment vertical="center" wrapText="1"/>
      <protection hidden="1"/>
    </xf>
    <xf numFmtId="49" fontId="7" fillId="2" borderId="9" xfId="0" applyNumberFormat="1" applyFont="1" applyFill="1" applyBorder="1" applyAlignment="1" applyProtection="1">
      <alignment vertical="center" wrapText="1"/>
      <protection hidden="1"/>
    </xf>
    <xf numFmtId="49" fontId="7" fillId="2" borderId="10" xfId="0" applyNumberFormat="1" applyFont="1" applyFill="1" applyBorder="1" applyAlignment="1" applyProtection="1">
      <alignment vertical="center" wrapText="1"/>
      <protection hidden="1"/>
    </xf>
    <xf numFmtId="164" fontId="19" fillId="8" borderId="30" xfId="0" applyFont="1" applyFill="1" applyBorder="1" applyAlignment="1" applyProtection="1">
      <alignment horizontal="center" vertical="center" wrapText="1"/>
      <protection locked="0"/>
    </xf>
    <xf numFmtId="164" fontId="19" fillId="8" borderId="35" xfId="0" applyFont="1" applyFill="1" applyBorder="1" applyAlignment="1" applyProtection="1">
      <alignment horizontal="center" vertical="center" wrapText="1"/>
      <protection locked="0"/>
    </xf>
    <xf numFmtId="164" fontId="19" fillId="8" borderId="37" xfId="0" applyFont="1" applyFill="1" applyBorder="1" applyAlignment="1" applyProtection="1">
      <alignment horizontal="center" vertical="center" wrapText="1"/>
      <protection locked="0"/>
    </xf>
    <xf numFmtId="164" fontId="4" fillId="10" borderId="8" xfId="0" applyFont="1" applyFill="1" applyBorder="1" applyAlignment="1">
      <alignment horizontal="left" vertical="center" wrapText="1"/>
    </xf>
    <xf numFmtId="164" fontId="4" fillId="10" borderId="9" xfId="0" applyFont="1" applyFill="1" applyBorder="1" applyAlignment="1">
      <alignment horizontal="left" vertical="center" wrapText="1"/>
    </xf>
    <xf numFmtId="166" fontId="6" fillId="6" borderId="38" xfId="0" applyNumberFormat="1" applyFont="1" applyFill="1" applyBorder="1" applyAlignment="1" applyProtection="1">
      <alignment horizontal="left" vertical="top" wrapText="1"/>
      <protection locked="0"/>
    </xf>
    <xf numFmtId="166" fontId="21" fillId="6" borderId="38" xfId="0" applyNumberFormat="1" applyFont="1" applyFill="1" applyBorder="1" applyAlignment="1" applyProtection="1">
      <alignment horizontal="left" vertical="top" wrapText="1"/>
      <protection locked="0"/>
    </xf>
    <xf numFmtId="49" fontId="7" fillId="10" borderId="8" xfId="0" applyNumberFormat="1" applyFont="1" applyFill="1" applyBorder="1" applyAlignment="1" applyProtection="1">
      <alignment horizontal="left" vertical="center" wrapText="1"/>
      <protection hidden="1"/>
    </xf>
    <xf numFmtId="49" fontId="7" fillId="10" borderId="9" xfId="0" applyNumberFormat="1" applyFont="1" applyFill="1" applyBorder="1" applyAlignment="1" applyProtection="1">
      <alignment horizontal="left" vertical="center" wrapText="1"/>
      <protection hidden="1"/>
    </xf>
    <xf numFmtId="49" fontId="7" fillId="10" borderId="10" xfId="0" applyNumberFormat="1" applyFont="1" applyFill="1" applyBorder="1" applyAlignment="1" applyProtection="1">
      <alignment horizontal="left" vertical="center" wrapText="1"/>
      <protection hidden="1"/>
    </xf>
    <xf numFmtId="164" fontId="19" fillId="3" borderId="30" xfId="0" applyFont="1" applyFill="1" applyBorder="1" applyAlignment="1" applyProtection="1">
      <alignment horizontal="center" vertical="center"/>
      <protection hidden="1"/>
    </xf>
    <xf numFmtId="164" fontId="19" fillId="3" borderId="18" xfId="0" applyFont="1" applyFill="1" applyBorder="1" applyAlignment="1" applyProtection="1">
      <alignment horizontal="center" vertical="center"/>
      <protection hidden="1"/>
    </xf>
    <xf numFmtId="0" fontId="19" fillId="9" borderId="14" xfId="0" applyNumberFormat="1" applyFont="1" applyFill="1" applyBorder="1" applyAlignment="1" applyProtection="1">
      <alignment horizontal="center" vertical="center" wrapText="1"/>
      <protection hidden="1"/>
    </xf>
    <xf numFmtId="0" fontId="3" fillId="9" borderId="26" xfId="0" applyNumberFormat="1" applyFont="1" applyFill="1" applyBorder="1" applyAlignment="1" applyProtection="1">
      <alignment horizontal="center" vertical="center" wrapText="1"/>
      <protection hidden="1"/>
    </xf>
    <xf numFmtId="0" fontId="3" fillId="9" borderId="27" xfId="0" applyNumberFormat="1" applyFont="1" applyFill="1" applyBorder="1" applyAlignment="1" applyProtection="1">
      <alignment horizontal="center" vertical="center" wrapText="1"/>
      <protection hidden="1"/>
    </xf>
  </cellXfs>
  <cellStyles count="9">
    <cellStyle name="Normal" xfId="0" builtinId="0"/>
    <cellStyle name="Normal 2" xfId="4" xr:uid="{00000000-0005-0000-0000-000001000000}"/>
    <cellStyle name="Normal 3" xfId="3" xr:uid="{00000000-0005-0000-0000-000002000000}"/>
    <cellStyle name="Normal 4" xfId="2" xr:uid="{00000000-0005-0000-0000-000003000000}"/>
    <cellStyle name="Normal 5" xfId="6" xr:uid="{00000000-0005-0000-0000-000004000000}"/>
    <cellStyle name="Normal 6" xfId="7" xr:uid="{00000000-0005-0000-0000-000005000000}"/>
    <cellStyle name="Normal 7" xfId="8" xr:uid="{00000000-0005-0000-0000-000006000000}"/>
    <cellStyle name="Percent" xfId="1" builtinId="5"/>
    <cellStyle name="Percent 2" xfId="5" xr:uid="{00000000-0005-0000-0000-00000800000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2" defaultTableStyle="TableStyleMedium2" defaultPivotStyle="PivotStyleLight16">
    <tableStyle name="Table Style 1" pivot="0" count="0" xr9:uid="{00000000-0011-0000-FFFF-FFFF00000000}"/>
    <tableStyle name="Table Style 2" pivot="0" count="0" xr9:uid="{00000000-0011-0000-FFFF-FFFF01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PLAN%20NABAVE-TTIP"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NABAVE-TTIP"/>
      <sheetName val="Sheet3"/>
    </sheet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63"/>
  <sheetViews>
    <sheetView tabSelected="1" view="pageBreakPreview" topLeftCell="A51" zoomScale="130" zoomScaleNormal="70" zoomScaleSheetLayoutView="130" workbookViewId="0">
      <selection activeCell="B55" sqref="B55:D55"/>
    </sheetView>
  </sheetViews>
  <sheetFormatPr defaultColWidth="9.109375" defaultRowHeight="28.8" x14ac:dyDescent="0.3"/>
  <cols>
    <col min="1" max="1" width="7.33203125" style="41" customWidth="1"/>
    <col min="2" max="2" width="69.5546875" style="48" customWidth="1"/>
    <col min="3" max="3" width="30.6640625" style="28" customWidth="1"/>
    <col min="4" max="4" width="32.6640625" style="28" customWidth="1"/>
    <col min="5" max="5" width="20.6640625" style="28" customWidth="1"/>
    <col min="6" max="6" width="25" style="29" customWidth="1"/>
    <col min="7" max="7" width="29.88671875" style="28" customWidth="1"/>
    <col min="8" max="8" width="20.109375" style="28" customWidth="1"/>
    <col min="9" max="9" width="15.6640625" style="28" customWidth="1"/>
    <col min="10" max="10" width="16.5546875" style="28" customWidth="1"/>
    <col min="11" max="11" width="20.44140625" style="44" bestFit="1" customWidth="1"/>
    <col min="12" max="12" width="16.44140625" style="30" hidden="1" customWidth="1"/>
    <col min="13" max="13" width="22.6640625" style="30" hidden="1" customWidth="1"/>
    <col min="14" max="14" width="25.21875" style="30" bestFit="1" customWidth="1"/>
    <col min="15" max="15" width="11.88671875" style="30" hidden="1" customWidth="1"/>
    <col min="16" max="16" width="24.33203125" style="30" hidden="1" customWidth="1"/>
    <col min="17" max="17" width="27" style="30" bestFit="1" customWidth="1"/>
    <col min="18" max="18" width="23.44140625" style="30" bestFit="1" customWidth="1"/>
    <col min="19" max="19" width="27.33203125" style="30" bestFit="1" customWidth="1"/>
    <col min="20" max="20" width="17.109375" style="30" customWidth="1"/>
    <col min="21" max="21" width="0" style="28" hidden="1" customWidth="1"/>
    <col min="22" max="22" width="9.109375" style="28"/>
    <col min="23" max="23" width="11.77734375" style="28" bestFit="1" customWidth="1"/>
    <col min="24" max="16384" width="9.109375" style="28"/>
  </cols>
  <sheetData>
    <row r="1" spans="1:20" s="186" customFormat="1" ht="90.6" customHeight="1" thickBot="1" x14ac:dyDescent="0.35">
      <c r="A1" s="185"/>
      <c r="B1" s="222" t="s">
        <v>216</v>
      </c>
      <c r="C1" s="223"/>
      <c r="D1" s="223"/>
      <c r="E1" s="223"/>
      <c r="F1" s="223"/>
      <c r="K1" s="187"/>
      <c r="L1" s="188"/>
      <c r="M1" s="188"/>
      <c r="N1" s="188"/>
      <c r="O1" s="188"/>
      <c r="P1" s="188"/>
      <c r="Q1" s="188"/>
      <c r="R1" s="188"/>
      <c r="S1" s="188"/>
      <c r="T1" s="188"/>
    </row>
    <row r="2" spans="1:20" ht="80.25" customHeight="1" thickBot="1" x14ac:dyDescent="0.35">
      <c r="A2" s="227" t="s">
        <v>27</v>
      </c>
      <c r="B2" s="229" t="s">
        <v>205</v>
      </c>
      <c r="C2" s="230"/>
      <c r="D2" s="230"/>
      <c r="E2" s="230"/>
      <c r="F2" s="231"/>
      <c r="G2" s="192" t="s">
        <v>206</v>
      </c>
      <c r="H2" s="193"/>
      <c r="I2" s="193"/>
      <c r="J2" s="193"/>
      <c r="K2" s="193"/>
      <c r="L2" s="193"/>
      <c r="M2" s="193"/>
      <c r="N2" s="193"/>
      <c r="O2" s="193"/>
      <c r="P2" s="193"/>
      <c r="Q2" s="193"/>
      <c r="R2" s="193"/>
      <c r="S2" s="193"/>
      <c r="T2" s="194"/>
    </row>
    <row r="3" spans="1:20" s="31" customFormat="1" ht="159.75" customHeight="1" thickBot="1" x14ac:dyDescent="0.35">
      <c r="A3" s="228"/>
      <c r="B3" s="119" t="s">
        <v>175</v>
      </c>
      <c r="C3" s="120" t="s">
        <v>209</v>
      </c>
      <c r="D3" s="120" t="s">
        <v>128</v>
      </c>
      <c r="E3" s="120" t="s">
        <v>21</v>
      </c>
      <c r="F3" s="121" t="s">
        <v>210</v>
      </c>
      <c r="G3" s="122" t="s">
        <v>201</v>
      </c>
      <c r="H3" s="123" t="s">
        <v>17</v>
      </c>
      <c r="I3" s="123" t="s">
        <v>18</v>
      </c>
      <c r="J3" s="123" t="s">
        <v>19</v>
      </c>
      <c r="K3" s="124" t="s">
        <v>211</v>
      </c>
      <c r="L3" s="125" t="s">
        <v>192</v>
      </c>
      <c r="M3" s="125" t="s">
        <v>193</v>
      </c>
      <c r="N3" s="124" t="s">
        <v>183</v>
      </c>
      <c r="O3" s="125" t="s">
        <v>194</v>
      </c>
      <c r="P3" s="125" t="s">
        <v>195</v>
      </c>
      <c r="Q3" s="124" t="s">
        <v>202</v>
      </c>
      <c r="R3" s="124" t="s">
        <v>203</v>
      </c>
      <c r="S3" s="124" t="s">
        <v>204</v>
      </c>
      <c r="T3" s="126" t="s">
        <v>199</v>
      </c>
    </row>
    <row r="4" spans="1:20" s="76" customFormat="1" ht="23.25" customHeight="1" x14ac:dyDescent="0.3">
      <c r="A4" s="112">
        <v>1</v>
      </c>
      <c r="B4" s="113">
        <v>2</v>
      </c>
      <c r="C4" s="114">
        <v>3</v>
      </c>
      <c r="D4" s="114">
        <v>4</v>
      </c>
      <c r="E4" s="114">
        <v>5</v>
      </c>
      <c r="F4" s="115">
        <v>6</v>
      </c>
      <c r="G4" s="116">
        <v>7</v>
      </c>
      <c r="H4" s="117">
        <v>8</v>
      </c>
      <c r="I4" s="117">
        <v>9</v>
      </c>
      <c r="J4" s="117">
        <v>10</v>
      </c>
      <c r="K4" s="117">
        <v>11</v>
      </c>
      <c r="L4" s="117"/>
      <c r="M4" s="117"/>
      <c r="N4" s="117">
        <v>12</v>
      </c>
      <c r="O4" s="117"/>
      <c r="P4" s="117"/>
      <c r="Q4" s="117">
        <v>13</v>
      </c>
      <c r="R4" s="117">
        <v>14</v>
      </c>
      <c r="S4" s="117">
        <v>15</v>
      </c>
      <c r="T4" s="118">
        <v>16</v>
      </c>
    </row>
    <row r="5" spans="1:20" ht="33" customHeight="1" x14ac:dyDescent="0.3">
      <c r="A5" s="100" t="s">
        <v>0</v>
      </c>
      <c r="B5" s="103" t="s">
        <v>122</v>
      </c>
      <c r="C5" s="77"/>
      <c r="D5" s="77"/>
      <c r="E5" s="77"/>
      <c r="F5" s="51">
        <f>SUM(F6:F20)</f>
        <v>0</v>
      </c>
      <c r="G5" s="97"/>
      <c r="H5" s="68"/>
      <c r="I5" s="68"/>
      <c r="J5" s="68"/>
      <c r="K5" s="32">
        <f>SUM(K6:K20)</f>
        <v>0</v>
      </c>
      <c r="L5" s="32">
        <f>SUM(L7:L20)</f>
        <v>0</v>
      </c>
      <c r="M5" s="32"/>
      <c r="N5" s="32">
        <f>SUM(N7:N20)</f>
        <v>0</v>
      </c>
      <c r="O5" s="32">
        <f>SUM(O7:O20)</f>
        <v>0</v>
      </c>
      <c r="P5" s="32">
        <f>SUM(P7:P20)</f>
        <v>0</v>
      </c>
      <c r="Q5" s="32">
        <f>SUM(Q7:Q20)</f>
        <v>0</v>
      </c>
      <c r="R5" s="32"/>
      <c r="S5" s="32">
        <f>SUM(S7:S20)</f>
        <v>0</v>
      </c>
      <c r="T5" s="37">
        <f>SUM(T7:T20)</f>
        <v>0</v>
      </c>
    </row>
    <row r="6" spans="1:20" x14ac:dyDescent="0.3">
      <c r="A6" s="181"/>
      <c r="B6" s="169" t="s">
        <v>24</v>
      </c>
      <c r="C6" s="170"/>
      <c r="D6" s="170"/>
      <c r="E6" s="171"/>
      <c r="F6" s="172"/>
      <c r="G6" s="173"/>
      <c r="H6" s="174"/>
      <c r="I6" s="174"/>
      <c r="J6" s="174"/>
      <c r="K6" s="175"/>
      <c r="L6" s="176"/>
      <c r="M6" s="176"/>
      <c r="N6" s="176"/>
      <c r="O6" s="176"/>
      <c r="P6" s="176"/>
      <c r="Q6" s="176"/>
      <c r="R6" s="176"/>
      <c r="S6" s="176"/>
      <c r="T6" s="177"/>
    </row>
    <row r="7" spans="1:20" x14ac:dyDescent="0.3">
      <c r="A7" s="101"/>
      <c r="B7" s="104"/>
      <c r="C7" s="80"/>
      <c r="D7" s="80"/>
      <c r="E7" s="79"/>
      <c r="F7" s="50"/>
      <c r="G7" s="153"/>
      <c r="H7" s="155"/>
      <c r="I7" s="154"/>
      <c r="J7" s="154"/>
      <c r="K7" s="50"/>
      <c r="L7" s="189">
        <f>IF(K8&lt;0,K7+K8,IF(K7&lt;0,0,K7))</f>
        <v>0</v>
      </c>
      <c r="M7" s="59"/>
      <c r="N7" s="34"/>
      <c r="O7" s="59">
        <f t="shared" ref="O7:O15" si="0">IFERROR(ROUND(L7*K$52,2),0)</f>
        <v>0</v>
      </c>
      <c r="P7" s="59">
        <f>IF(K7=0,0,IF(ABS(O7+N7)&gt;ABS(L7),O7-(O7+N7-L7),O7))</f>
        <v>0</v>
      </c>
      <c r="Q7" s="59">
        <f t="shared" ref="Q7:Q15" si="1">IFERROR(IF((P$5+P$21+P$24+K$49+K$50)&gt;(K$5+K$21+K$24),P7-((P$5+P$21+P$24+K$49+K$50-K$5-K$21-K$24)*(P7/(P$5+P$21+P$24))),P7),0)</f>
        <v>0</v>
      </c>
      <c r="R7" s="65"/>
      <c r="S7" s="59">
        <f>ROUND(Q7*R7,2)</f>
        <v>0</v>
      </c>
      <c r="T7" s="96">
        <f>ROUND(Q7-S7,2)</f>
        <v>0</v>
      </c>
    </row>
    <row r="8" spans="1:20" x14ac:dyDescent="0.3">
      <c r="A8" s="101"/>
      <c r="B8" s="104"/>
      <c r="C8" s="80"/>
      <c r="D8" s="80"/>
      <c r="E8" s="79"/>
      <c r="F8" s="50"/>
      <c r="G8" s="153"/>
      <c r="H8" s="155"/>
      <c r="I8" s="154"/>
      <c r="J8" s="154"/>
      <c r="K8" s="50"/>
      <c r="L8" s="189">
        <f t="shared" ref="L8:L15" si="2">IF(K9&lt;0,K8+K9,IF(K8&lt;0,0,K8))</f>
        <v>0</v>
      </c>
      <c r="M8" s="59"/>
      <c r="N8" s="34"/>
      <c r="O8" s="59">
        <f t="shared" si="0"/>
        <v>0</v>
      </c>
      <c r="P8" s="59">
        <f>IF(K8=0,0,IF(ABS(O8+N8)&gt;ABS(L8),O8-(O8+N8-L8),O8))</f>
        <v>0</v>
      </c>
      <c r="Q8" s="59">
        <f t="shared" si="1"/>
        <v>0</v>
      </c>
      <c r="R8" s="65"/>
      <c r="S8" s="59">
        <f t="shared" ref="S8:S19" si="3">ROUND(Q8*R8,2)</f>
        <v>0</v>
      </c>
      <c r="T8" s="96">
        <f t="shared" ref="T8:T19" si="4">ROUND(Q8-S8,2)</f>
        <v>0</v>
      </c>
    </row>
    <row r="9" spans="1:20" x14ac:dyDescent="0.3">
      <c r="A9" s="101"/>
      <c r="B9" s="104"/>
      <c r="C9" s="80"/>
      <c r="D9" s="80"/>
      <c r="E9" s="79"/>
      <c r="F9" s="50"/>
      <c r="G9" s="153"/>
      <c r="H9" s="155"/>
      <c r="I9" s="154"/>
      <c r="J9" s="154"/>
      <c r="K9" s="50"/>
      <c r="L9" s="189">
        <f t="shared" si="2"/>
        <v>0</v>
      </c>
      <c r="M9" s="59"/>
      <c r="N9" s="34"/>
      <c r="O9" s="59">
        <f t="shared" si="0"/>
        <v>0</v>
      </c>
      <c r="P9" s="59">
        <f>IF(K9=0,0,IF(ABS(O9+N9)&gt;ABS(L9),O9-(O9+N9-L9),O9))</f>
        <v>0</v>
      </c>
      <c r="Q9" s="59">
        <f t="shared" si="1"/>
        <v>0</v>
      </c>
      <c r="R9" s="65"/>
      <c r="S9" s="59">
        <f t="shared" si="3"/>
        <v>0</v>
      </c>
      <c r="T9" s="96">
        <f t="shared" si="4"/>
        <v>0</v>
      </c>
    </row>
    <row r="10" spans="1:20" x14ac:dyDescent="0.3">
      <c r="A10" s="101"/>
      <c r="B10" s="104"/>
      <c r="C10" s="80"/>
      <c r="D10" s="80"/>
      <c r="E10" s="79"/>
      <c r="F10" s="50"/>
      <c r="G10" s="153"/>
      <c r="H10" s="155"/>
      <c r="I10" s="154"/>
      <c r="J10" s="154"/>
      <c r="K10" s="50"/>
      <c r="L10" s="189">
        <f t="shared" si="2"/>
        <v>0</v>
      </c>
      <c r="M10" s="59"/>
      <c r="N10" s="34"/>
      <c r="O10" s="59">
        <f t="shared" si="0"/>
        <v>0</v>
      </c>
      <c r="P10" s="59">
        <f>IF(K10=0,0,IF(ABS(O10+N10)&gt;ABS(L10),O10-(O10+N10-L10),O10))</f>
        <v>0</v>
      </c>
      <c r="Q10" s="59">
        <f t="shared" si="1"/>
        <v>0</v>
      </c>
      <c r="R10" s="65"/>
      <c r="S10" s="59">
        <f t="shared" si="3"/>
        <v>0</v>
      </c>
      <c r="T10" s="96">
        <f t="shared" si="4"/>
        <v>0</v>
      </c>
    </row>
    <row r="11" spans="1:20" x14ac:dyDescent="0.3">
      <c r="A11" s="101"/>
      <c r="B11" s="104"/>
      <c r="C11" s="80"/>
      <c r="D11" s="80"/>
      <c r="E11" s="79"/>
      <c r="F11" s="50"/>
      <c r="G11" s="153"/>
      <c r="H11" s="155"/>
      <c r="I11" s="154"/>
      <c r="J11" s="154"/>
      <c r="K11" s="50"/>
      <c r="L11" s="189">
        <f t="shared" si="2"/>
        <v>0</v>
      </c>
      <c r="M11" s="59"/>
      <c r="N11" s="34"/>
      <c r="O11" s="59">
        <f t="shared" si="0"/>
        <v>0</v>
      </c>
      <c r="P11" s="59">
        <f t="shared" ref="P11:P15" si="5">IF(K11=0,0,IF(ABS(O11+N11)&gt;ABS(L11),O11-(O11+N11-L11),O11))</f>
        <v>0</v>
      </c>
      <c r="Q11" s="59">
        <f t="shared" si="1"/>
        <v>0</v>
      </c>
      <c r="R11" s="65"/>
      <c r="S11" s="59">
        <f t="shared" si="3"/>
        <v>0</v>
      </c>
      <c r="T11" s="96">
        <f t="shared" si="4"/>
        <v>0</v>
      </c>
    </row>
    <row r="12" spans="1:20" x14ac:dyDescent="0.3">
      <c r="A12" s="101"/>
      <c r="B12" s="104"/>
      <c r="C12" s="80"/>
      <c r="D12" s="80"/>
      <c r="E12" s="79"/>
      <c r="F12" s="50"/>
      <c r="G12" s="153"/>
      <c r="H12" s="155"/>
      <c r="I12" s="154"/>
      <c r="J12" s="154"/>
      <c r="K12" s="50"/>
      <c r="L12" s="189">
        <f t="shared" si="2"/>
        <v>0</v>
      </c>
      <c r="M12" s="59"/>
      <c r="N12" s="34"/>
      <c r="O12" s="59">
        <f t="shared" si="0"/>
        <v>0</v>
      </c>
      <c r="P12" s="59">
        <f t="shared" si="5"/>
        <v>0</v>
      </c>
      <c r="Q12" s="59">
        <f t="shared" si="1"/>
        <v>0</v>
      </c>
      <c r="R12" s="65"/>
      <c r="S12" s="59">
        <f t="shared" si="3"/>
        <v>0</v>
      </c>
      <c r="T12" s="96">
        <f t="shared" si="4"/>
        <v>0</v>
      </c>
    </row>
    <row r="13" spans="1:20" x14ac:dyDescent="0.3">
      <c r="A13" s="101"/>
      <c r="B13" s="104"/>
      <c r="C13" s="80"/>
      <c r="D13" s="80"/>
      <c r="E13" s="79"/>
      <c r="F13" s="50"/>
      <c r="G13" s="153"/>
      <c r="H13" s="155"/>
      <c r="I13" s="154"/>
      <c r="J13" s="154"/>
      <c r="K13" s="50"/>
      <c r="L13" s="189">
        <f t="shared" si="2"/>
        <v>0</v>
      </c>
      <c r="M13" s="59"/>
      <c r="N13" s="34"/>
      <c r="O13" s="59">
        <f t="shared" si="0"/>
        <v>0</v>
      </c>
      <c r="P13" s="59">
        <f t="shared" si="5"/>
        <v>0</v>
      </c>
      <c r="Q13" s="59">
        <f t="shared" si="1"/>
        <v>0</v>
      </c>
      <c r="R13" s="65"/>
      <c r="S13" s="59">
        <f t="shared" ref="S13" si="6">ROUND(Q13*R13,2)</f>
        <v>0</v>
      </c>
      <c r="T13" s="96">
        <f t="shared" ref="T13" si="7">ROUND(Q13-S13,2)</f>
        <v>0</v>
      </c>
    </row>
    <row r="14" spans="1:20" x14ac:dyDescent="0.3">
      <c r="A14" s="101"/>
      <c r="B14" s="104"/>
      <c r="C14" s="80"/>
      <c r="D14" s="80"/>
      <c r="E14" s="79"/>
      <c r="F14" s="50"/>
      <c r="G14" s="153"/>
      <c r="H14" s="155"/>
      <c r="I14" s="154"/>
      <c r="J14" s="154"/>
      <c r="K14" s="50"/>
      <c r="L14" s="189">
        <f t="shared" si="2"/>
        <v>0</v>
      </c>
      <c r="M14" s="59"/>
      <c r="N14" s="34"/>
      <c r="O14" s="59">
        <f t="shared" si="0"/>
        <v>0</v>
      </c>
      <c r="P14" s="59">
        <f t="shared" si="5"/>
        <v>0</v>
      </c>
      <c r="Q14" s="59">
        <f t="shared" si="1"/>
        <v>0</v>
      </c>
      <c r="R14" s="65"/>
      <c r="S14" s="59">
        <f t="shared" si="3"/>
        <v>0</v>
      </c>
      <c r="T14" s="96">
        <f t="shared" si="4"/>
        <v>0</v>
      </c>
    </row>
    <row r="15" spans="1:20" x14ac:dyDescent="0.3">
      <c r="A15" s="101"/>
      <c r="B15" s="104"/>
      <c r="C15" s="80"/>
      <c r="D15" s="80"/>
      <c r="E15" s="79"/>
      <c r="F15" s="50"/>
      <c r="G15" s="153"/>
      <c r="H15" s="155"/>
      <c r="I15" s="154"/>
      <c r="J15" s="154"/>
      <c r="K15" s="50"/>
      <c r="L15" s="189">
        <f t="shared" si="2"/>
        <v>0</v>
      </c>
      <c r="M15" s="59"/>
      <c r="N15" s="34"/>
      <c r="O15" s="59">
        <f t="shared" si="0"/>
        <v>0</v>
      </c>
      <c r="P15" s="59">
        <f t="shared" si="5"/>
        <v>0</v>
      </c>
      <c r="Q15" s="59">
        <f t="shared" si="1"/>
        <v>0</v>
      </c>
      <c r="R15" s="65"/>
      <c r="S15" s="59">
        <f t="shared" si="3"/>
        <v>0</v>
      </c>
      <c r="T15" s="96">
        <f t="shared" si="4"/>
        <v>0</v>
      </c>
    </row>
    <row r="16" spans="1:20" x14ac:dyDescent="0.3">
      <c r="A16" s="181"/>
      <c r="B16" s="169" t="s">
        <v>91</v>
      </c>
      <c r="C16" s="178"/>
      <c r="D16" s="170"/>
      <c r="E16" s="171"/>
      <c r="F16" s="172"/>
      <c r="G16" s="173"/>
      <c r="H16" s="174"/>
      <c r="I16" s="174"/>
      <c r="J16" s="174"/>
      <c r="K16" s="175"/>
      <c r="L16" s="176"/>
      <c r="M16" s="176"/>
      <c r="N16" s="176"/>
      <c r="O16" s="176"/>
      <c r="P16" s="176"/>
      <c r="Q16" s="176"/>
      <c r="R16" s="179"/>
      <c r="S16" s="176"/>
      <c r="T16" s="180"/>
    </row>
    <row r="17" spans="1:20" x14ac:dyDescent="0.3">
      <c r="A17" s="101"/>
      <c r="B17" s="106"/>
      <c r="C17" s="80"/>
      <c r="D17" s="78"/>
      <c r="E17" s="79"/>
      <c r="F17" s="50"/>
      <c r="G17" s="153"/>
      <c r="H17" s="154"/>
      <c r="I17" s="154"/>
      <c r="J17" s="154"/>
      <c r="K17" s="50"/>
      <c r="L17" s="189">
        <f>IF(K18&lt;0,K17+K18,IF(K17&lt;0,0,K17))</f>
        <v>0</v>
      </c>
      <c r="M17" s="59"/>
      <c r="N17" s="56"/>
      <c r="O17" s="59">
        <f>IFERROR(ROUND(L17*K$52,2),0)</f>
        <v>0</v>
      </c>
      <c r="P17" s="59">
        <f>IF(K17=0,0,IF(ABS(O17+N17)&gt;ABS(L17),O17-(O17+N17-L17),O17))</f>
        <v>0</v>
      </c>
      <c r="Q17" s="59">
        <f>IFERROR(IF((P$5+P$21+P$24+K$49+K$50)&gt;(K$5+K$21+K$24),P17-((P$5+P$21+P$24+K$49+K$50-K$5-K$21-K$24)*(P17/(P$5+P$21+P$24))),P17),0)</f>
        <v>0</v>
      </c>
      <c r="R17" s="65"/>
      <c r="S17" s="59">
        <f t="shared" si="3"/>
        <v>0</v>
      </c>
      <c r="T17" s="96">
        <f t="shared" si="4"/>
        <v>0</v>
      </c>
    </row>
    <row r="18" spans="1:20" x14ac:dyDescent="0.3">
      <c r="A18" s="101"/>
      <c r="B18" s="106"/>
      <c r="C18" s="80"/>
      <c r="D18" s="78"/>
      <c r="E18" s="79"/>
      <c r="F18" s="50"/>
      <c r="G18" s="153"/>
      <c r="H18" s="154"/>
      <c r="I18" s="154"/>
      <c r="J18" s="154"/>
      <c r="K18" s="50"/>
      <c r="L18" s="189">
        <f>IF(K19&lt;0,K18+K19,IF(K18&lt;0,0,K18))</f>
        <v>0</v>
      </c>
      <c r="M18" s="59"/>
      <c r="N18" s="34"/>
      <c r="O18" s="59">
        <f>IFERROR(ROUND(L18*K$52,2),0)</f>
        <v>0</v>
      </c>
      <c r="P18" s="59">
        <f>IF(K18=0,0,IF(ABS(O18+N18)&gt;ABS(L18),O18-(O18+N18-L18),O18))</f>
        <v>0</v>
      </c>
      <c r="Q18" s="59">
        <f>IFERROR(IF((P$5+P$21+P$24+K$49+K$50)&gt;(K$5+K$21+K$24),P18-((P$5+P$21+P$24+K$49+K$50-K$5-K$21-K$24)*(P18/(P$5+P$21+P$24))),P18),0)</f>
        <v>0</v>
      </c>
      <c r="R18" s="65"/>
      <c r="S18" s="59">
        <f t="shared" si="3"/>
        <v>0</v>
      </c>
      <c r="T18" s="96">
        <f t="shared" si="4"/>
        <v>0</v>
      </c>
    </row>
    <row r="19" spans="1:20" ht="28.5" customHeight="1" x14ac:dyDescent="0.3">
      <c r="A19" s="101"/>
      <c r="B19" s="106"/>
      <c r="C19" s="80"/>
      <c r="D19" s="80"/>
      <c r="E19" s="79"/>
      <c r="F19" s="50"/>
      <c r="G19" s="156"/>
      <c r="H19" s="155"/>
      <c r="I19" s="155"/>
      <c r="J19" s="155"/>
      <c r="K19" s="50"/>
      <c r="L19" s="189">
        <f t="shared" ref="L19:L20" si="8">IF(K20&lt;0,K19+K20,IF(K19&lt;0,0,K19))</f>
        <v>0</v>
      </c>
      <c r="M19" s="59"/>
      <c r="N19" s="34"/>
      <c r="O19" s="59">
        <f>IFERROR(ROUND(L19*K$52,2),0)</f>
        <v>0</v>
      </c>
      <c r="P19" s="59">
        <f>IF(K19=0,0,IF(ABS(O19+N19)&gt;ABS(L19),O19-(O19+N19-L19),O19))</f>
        <v>0</v>
      </c>
      <c r="Q19" s="59">
        <f>IFERROR(IF((P$5+P$21+P$24+K$49+K$50)&gt;(K$5+K$21+K$24),P19-((P$5+P$21+P$24+K$49+K$50-K$5-K$21-K$24)*(P19/(P$5+P$21+P$24))),P19),0)</f>
        <v>0</v>
      </c>
      <c r="R19" s="65"/>
      <c r="S19" s="59">
        <f t="shared" si="3"/>
        <v>0</v>
      </c>
      <c r="T19" s="96">
        <f t="shared" si="4"/>
        <v>0</v>
      </c>
    </row>
    <row r="20" spans="1:20" ht="28.5" customHeight="1" x14ac:dyDescent="0.3">
      <c r="A20" s="101"/>
      <c r="B20" s="106"/>
      <c r="C20" s="80"/>
      <c r="D20" s="80"/>
      <c r="E20" s="79"/>
      <c r="F20" s="50"/>
      <c r="G20" s="156"/>
      <c r="H20" s="155"/>
      <c r="I20" s="155"/>
      <c r="J20" s="155"/>
      <c r="K20" s="50"/>
      <c r="L20" s="189">
        <f t="shared" si="8"/>
        <v>0</v>
      </c>
      <c r="M20" s="59"/>
      <c r="N20" s="34"/>
      <c r="O20" s="59">
        <f>IFERROR(ROUND(L20*K$52,2),0)</f>
        <v>0</v>
      </c>
      <c r="P20" s="59">
        <f>IF(K20=0,0,IF(ABS(O20+N20)&gt;ABS(L20),O20-(O20+N20-L20),O20))</f>
        <v>0</v>
      </c>
      <c r="Q20" s="59">
        <f>IFERROR(IF((P$5+P$21+P$24+K$49+K$50)&gt;(K$5+K$21+K$24),P20-((P$5+P$21+P$24+K$49+K$50-K$5-K$21-K$24)*(P20/(P$5+P$21+P$24))),P20),0)</f>
        <v>0</v>
      </c>
      <c r="R20" s="65"/>
      <c r="S20" s="59">
        <f t="shared" ref="S20" si="9">ROUND(Q20*R20,2)</f>
        <v>0</v>
      </c>
      <c r="T20" s="96">
        <f t="shared" ref="T20" si="10">ROUND(Q20-S20,2)</f>
        <v>0</v>
      </c>
    </row>
    <row r="21" spans="1:20" ht="34.5" customHeight="1" x14ac:dyDescent="0.3">
      <c r="A21" s="100" t="s">
        <v>123</v>
      </c>
      <c r="B21" s="107" t="s">
        <v>129</v>
      </c>
      <c r="C21" s="83"/>
      <c r="D21" s="84"/>
      <c r="E21" s="85"/>
      <c r="F21" s="51">
        <f>SUM(F22:F23)</f>
        <v>0</v>
      </c>
      <c r="G21" s="38"/>
      <c r="H21" s="33"/>
      <c r="I21" s="33"/>
      <c r="J21" s="33"/>
      <c r="K21" s="32">
        <f>SUM(K22:K23)</f>
        <v>0</v>
      </c>
      <c r="L21" s="190">
        <f>SUM(L22:L23)</f>
        <v>0</v>
      </c>
      <c r="M21" s="32">
        <f t="shared" ref="M21:T21" si="11">SUM(M22:M23)</f>
        <v>0</v>
      </c>
      <c r="N21" s="32">
        <f t="shared" si="11"/>
        <v>0</v>
      </c>
      <c r="O21" s="32">
        <f t="shared" si="11"/>
        <v>0</v>
      </c>
      <c r="P21" s="32">
        <f t="shared" si="11"/>
        <v>0</v>
      </c>
      <c r="Q21" s="32">
        <f t="shared" si="11"/>
        <v>0</v>
      </c>
      <c r="R21" s="32"/>
      <c r="S21" s="32">
        <f t="shared" si="11"/>
        <v>0</v>
      </c>
      <c r="T21" s="37">
        <f t="shared" si="11"/>
        <v>0</v>
      </c>
    </row>
    <row r="22" spans="1:20" x14ac:dyDescent="0.3">
      <c r="A22" s="101"/>
      <c r="B22" s="108"/>
      <c r="C22" s="87"/>
      <c r="D22" s="82"/>
      <c r="E22" s="82"/>
      <c r="F22" s="50"/>
      <c r="G22" s="157"/>
      <c r="H22" s="158"/>
      <c r="I22" s="158"/>
      <c r="J22" s="158"/>
      <c r="K22" s="50"/>
      <c r="L22" s="189">
        <f>IF(K23&lt;0,K22+K23,IF(K22&lt;0,0,K22))</f>
        <v>0</v>
      </c>
      <c r="M22" s="59">
        <f>IF(SUM(L$22:L$23)&gt;K$43,L22/(SUM(L$22:L$23))*K$43,L22)</f>
        <v>0</v>
      </c>
      <c r="N22" s="34"/>
      <c r="O22" s="59">
        <f>IFERROR(M22/(SUM(M$22:M$23)+SUM(M$25:M$29))*K$45*K$52,0)</f>
        <v>0</v>
      </c>
      <c r="P22" s="59">
        <f>IF(K22=0,0,IF(ABS(O22+N22)&gt;ABS(L22),O22-(O22+N22-L22),O22))</f>
        <v>0</v>
      </c>
      <c r="Q22" s="59">
        <f>IFERROR(IF((P$5+P$21+P$24+K$49+K$50)&gt;(K$5+K$21+K$24),P22-((P$5+P$21+P$24+K$49+K$50-K$5-K$21-K$24)*(P22/(P$5+P$21+P$24))),P22),0)</f>
        <v>0</v>
      </c>
      <c r="R22" s="65"/>
      <c r="S22" s="59">
        <f>ROUND(Q22*R22,2)</f>
        <v>0</v>
      </c>
      <c r="T22" s="96">
        <f>ROUND(Q22-S22,2)</f>
        <v>0</v>
      </c>
    </row>
    <row r="23" spans="1:20" x14ac:dyDescent="0.3">
      <c r="A23" s="101"/>
      <c r="B23" s="108"/>
      <c r="C23" s="87"/>
      <c r="D23" s="82"/>
      <c r="E23" s="82"/>
      <c r="F23" s="50"/>
      <c r="G23" s="159"/>
      <c r="H23" s="158"/>
      <c r="I23" s="158"/>
      <c r="J23" s="158"/>
      <c r="K23" s="50"/>
      <c r="L23" s="189">
        <f>IF(K24&lt;0,K23+K24,IF(K23&lt;0,0,K23))</f>
        <v>0</v>
      </c>
      <c r="M23" s="59">
        <f>IF(SUM(L$22:L$23)&gt;K$43,L23/(SUM(L$22:L$23))*K$43,L23)</f>
        <v>0</v>
      </c>
      <c r="N23" s="34"/>
      <c r="O23" s="59">
        <f>IFERROR(M23/(SUM(M$22:M$23)+SUM(M$25:M$29))*K$45*K$52,0)</f>
        <v>0</v>
      </c>
      <c r="P23" s="59">
        <f>IF(K23=0,0,IF(ABS(O23+N23)&gt;ABS(L23),O23-(O23+N23-L23),O23))</f>
        <v>0</v>
      </c>
      <c r="Q23" s="59">
        <f>IFERROR(IF((P$5+P$21+P$24+K$49+K$50)&gt;(K$5+K$21+K$24),P23-((P$5+P$21+P$24+K$49+K$50-K$5-K$21-K$24)*(P23/(P$5+P$21+P$24))),P23),0)</f>
        <v>0</v>
      </c>
      <c r="R23" s="65"/>
      <c r="S23" s="59">
        <f>ROUND(Q23*R23,2)</f>
        <v>0</v>
      </c>
      <c r="T23" s="96">
        <f>ROUND(Q23-S23,2)</f>
        <v>0</v>
      </c>
    </row>
    <row r="24" spans="1:20" ht="52.5" customHeight="1" x14ac:dyDescent="0.3">
      <c r="A24" s="100" t="s">
        <v>1</v>
      </c>
      <c r="B24" s="107" t="s">
        <v>170</v>
      </c>
      <c r="C24" s="83"/>
      <c r="D24" s="84"/>
      <c r="E24" s="85"/>
      <c r="F24" s="51">
        <f>SUM(F25:F29)</f>
        <v>0</v>
      </c>
      <c r="G24" s="38"/>
      <c r="H24" s="33"/>
      <c r="I24" s="33"/>
      <c r="J24" s="33"/>
      <c r="K24" s="32">
        <f>SUM(K25:K29)</f>
        <v>0</v>
      </c>
      <c r="L24" s="190">
        <f>SUM(L25:L29)</f>
        <v>0</v>
      </c>
      <c r="M24" s="32">
        <f t="shared" ref="M24:T24" si="12">SUM(M25:M29)</f>
        <v>0</v>
      </c>
      <c r="N24" s="32">
        <f t="shared" si="12"/>
        <v>0</v>
      </c>
      <c r="O24" s="32">
        <f t="shared" si="12"/>
        <v>0</v>
      </c>
      <c r="P24" s="32">
        <f t="shared" si="12"/>
        <v>0</v>
      </c>
      <c r="Q24" s="32">
        <f t="shared" si="12"/>
        <v>0</v>
      </c>
      <c r="R24" s="32"/>
      <c r="S24" s="32">
        <f t="shared" si="12"/>
        <v>0</v>
      </c>
      <c r="T24" s="37">
        <f t="shared" si="12"/>
        <v>0</v>
      </c>
    </row>
    <row r="25" spans="1:20" x14ac:dyDescent="0.3">
      <c r="A25" s="101"/>
      <c r="B25" s="108"/>
      <c r="C25" s="86"/>
      <c r="D25" s="88"/>
      <c r="E25" s="89"/>
      <c r="F25" s="50"/>
      <c r="G25" s="159"/>
      <c r="H25" s="158"/>
      <c r="I25" s="158"/>
      <c r="J25" s="158"/>
      <c r="K25" s="50"/>
      <c r="L25" s="189">
        <f>IF(K26&lt;0,K25+K26,IF(K25&lt;0,0,K25))</f>
        <v>0</v>
      </c>
      <c r="M25" s="59">
        <f>IF(SUM(L$25:L$29)&gt;K$44,L25/(SUM(L$25:L$29))*K$44,L25)</f>
        <v>0</v>
      </c>
      <c r="N25" s="34"/>
      <c r="O25" s="59">
        <f>IFERROR(M25/(SUM(M$22:M$23)+SUM(M$25:M$29))*K$45*K$52,0)</f>
        <v>0</v>
      </c>
      <c r="P25" s="59">
        <f>IF(K25=0,0,IF(ABS(O25+N25)&gt;ABS(L25),O25-(O25+N25-L25),O25))</f>
        <v>0</v>
      </c>
      <c r="Q25" s="59">
        <f>IFERROR(IF((P$5+P$21+P$24+K$49+K$50)&gt;(K$5+K$21+K$24),P25-((P$5+P$21+P$24+K$49+K$50-K$5-K$21-K$24)*(P25/(P$5+P$21+P$24))),P25),0)</f>
        <v>0</v>
      </c>
      <c r="R25" s="65"/>
      <c r="S25" s="59">
        <f>ROUND(Q25*R25,2)</f>
        <v>0</v>
      </c>
      <c r="T25" s="96">
        <f>ROUND(Q25-S25,2)</f>
        <v>0</v>
      </c>
    </row>
    <row r="26" spans="1:20" x14ac:dyDescent="0.3">
      <c r="A26" s="101"/>
      <c r="B26" s="108"/>
      <c r="C26" s="86"/>
      <c r="D26" s="88"/>
      <c r="E26" s="89"/>
      <c r="F26" s="50"/>
      <c r="G26" s="159"/>
      <c r="H26" s="158"/>
      <c r="I26" s="158"/>
      <c r="J26" s="158"/>
      <c r="K26" s="50"/>
      <c r="L26" s="189">
        <f>IF(K27&lt;0,K26+K27,IF(K26&lt;0,0,K26))</f>
        <v>0</v>
      </c>
      <c r="M26" s="59">
        <f>IF(SUM(L$25:L$29)&gt;K$44,L26/(SUM(L$25:L$29))*K$44,L26)</f>
        <v>0</v>
      </c>
      <c r="N26" s="34"/>
      <c r="O26" s="59">
        <f>IFERROR(M26/(SUM(M$22:M$23)+SUM(M$25:M$29))*K$45*K$52,0)</f>
        <v>0</v>
      </c>
      <c r="P26" s="59">
        <f>IF(K26=0,0,IF(ABS(O26+N26)&gt;ABS(L26),O26-(O26+N26-L26),O26))</f>
        <v>0</v>
      </c>
      <c r="Q26" s="59">
        <f>IFERROR(IF((P$5+P$21+P$24+K$49+K$50)&gt;(K$5+K$21+K$24),P26-((P$5+P$21+P$24+K$49+K$50-K$5-K$21-K$24)*(P26/(P$5+P$21+P$24))),P26),0)</f>
        <v>0</v>
      </c>
      <c r="R26" s="65"/>
      <c r="S26" s="59">
        <f>ROUND(Q26*R26,2)</f>
        <v>0</v>
      </c>
      <c r="T26" s="96">
        <f>ROUND(Q26-S26,2)</f>
        <v>0</v>
      </c>
    </row>
    <row r="27" spans="1:20" x14ac:dyDescent="0.3">
      <c r="A27" s="101"/>
      <c r="B27" s="108"/>
      <c r="C27" s="86"/>
      <c r="D27" s="88"/>
      <c r="E27" s="89"/>
      <c r="F27" s="50"/>
      <c r="G27" s="159"/>
      <c r="H27" s="158"/>
      <c r="I27" s="158"/>
      <c r="J27" s="158"/>
      <c r="K27" s="50"/>
      <c r="L27" s="189">
        <f>IF(K28&lt;0,K27+K28,IF(K27&lt;0,0,K27))</f>
        <v>0</v>
      </c>
      <c r="M27" s="59">
        <f>IF(SUM(L$25:L$29)&gt;K$44,L27/(SUM(L$25:L$29))*K$44,L27)</f>
        <v>0</v>
      </c>
      <c r="N27" s="56"/>
      <c r="O27" s="59">
        <f>IFERROR(M27/(SUM(M$22:M$23)+SUM(M$25:M$29))*K$45*K$52,0)</f>
        <v>0</v>
      </c>
      <c r="P27" s="59">
        <f>IF(K27=0,0,IF(ABS(O27+N27)&gt;ABS(L27),O27-(O27+N27-L27),O27))</f>
        <v>0</v>
      </c>
      <c r="Q27" s="59">
        <f>IFERROR(IF((P$5+P$21+P$24+K$49+K$50)&gt;(K$5+K$21+K$24),P27-((P$5+P$21+P$24+K$49+K$50-K$5-K$21-K$24)*(P27/(P$5+P$21+P$24))),P27),0)</f>
        <v>0</v>
      </c>
      <c r="R27" s="65"/>
      <c r="S27" s="59">
        <f>ROUND(Q27*R27,2)</f>
        <v>0</v>
      </c>
      <c r="T27" s="96">
        <f>ROUND(Q27-S27,2)</f>
        <v>0</v>
      </c>
    </row>
    <row r="28" spans="1:20" x14ac:dyDescent="0.3">
      <c r="A28" s="101"/>
      <c r="B28" s="108"/>
      <c r="C28" s="86"/>
      <c r="D28" s="88"/>
      <c r="E28" s="89"/>
      <c r="F28" s="50"/>
      <c r="G28" s="159"/>
      <c r="H28" s="158"/>
      <c r="I28" s="158"/>
      <c r="J28" s="158"/>
      <c r="K28" s="50"/>
      <c r="L28" s="189">
        <f>IF(K29&lt;0,K28+K29,IF(K28&lt;0,0,K28))</f>
        <v>0</v>
      </c>
      <c r="M28" s="59">
        <f>IF(SUM(L$25:L$29)&gt;K$44,L28/(SUM(L$25:L$29))*K$44,L28)</f>
        <v>0</v>
      </c>
      <c r="N28" s="34"/>
      <c r="O28" s="59">
        <f>IFERROR(M28/(SUM(M$22:M$23)+SUM(M$25:M$29))*K$45*K$52,0)</f>
        <v>0</v>
      </c>
      <c r="P28" s="59">
        <f>IF(K28=0,0,IF(ABS(O28+N28)&gt;ABS(L28),O28-(O28+N28-L28),O28))</f>
        <v>0</v>
      </c>
      <c r="Q28" s="59">
        <f>IFERROR(IF((P$5+P$21+P$24+K$49+K$50)&gt;(K$5+K$21+K$24),P28-((P$5+P$21+P$24+K$49+K$50-K$5-K$21-K$24)*(P28/(P$5+P$21+P$24))),P28),0)</f>
        <v>0</v>
      </c>
      <c r="R28" s="65"/>
      <c r="S28" s="59">
        <f>ROUND(Q28*R28,2)</f>
        <v>0</v>
      </c>
      <c r="T28" s="96">
        <f>ROUND(Q28-S28,2)</f>
        <v>0</v>
      </c>
    </row>
    <row r="29" spans="1:20" x14ac:dyDescent="0.3">
      <c r="A29" s="101"/>
      <c r="B29" s="108"/>
      <c r="C29" s="86"/>
      <c r="D29" s="88"/>
      <c r="E29" s="89"/>
      <c r="F29" s="50"/>
      <c r="G29" s="157"/>
      <c r="H29" s="158"/>
      <c r="I29" s="158"/>
      <c r="J29" s="158"/>
      <c r="K29" s="50"/>
      <c r="L29" s="189">
        <f>IF(K30&lt;0,K29+K30,IF(K29&lt;0,0,K29))</f>
        <v>0</v>
      </c>
      <c r="M29" s="59">
        <f>IF(SUM(L$25:L$29)&gt;K$44,L29/(SUM(L$25:L$29))*K$44,L29)</f>
        <v>0</v>
      </c>
      <c r="N29" s="34"/>
      <c r="O29" s="59">
        <f>IFERROR(M29/(SUM(M$22:M$23)+SUM(M$25:M$29))*K$45*K$52,0)</f>
        <v>0</v>
      </c>
      <c r="P29" s="59">
        <f>IF(K29=0,0,IF(ABS(O29+N29)&gt;ABS(L29),O29-(O29+N29-L29),O29))</f>
        <v>0</v>
      </c>
      <c r="Q29" s="59">
        <f>IFERROR(IF((P$5+P$21+P$24+K$49+K$50)&gt;(K$5+K$21+K$24),P29-((P$5+P$21+P$24+K$49+K$50-K$5-K$21-K$24)*(P29/(P$5+P$21+P$24))),P29),0)</f>
        <v>0</v>
      </c>
      <c r="R29" s="65"/>
      <c r="S29" s="59">
        <f>ROUND(Q29*R29,2)</f>
        <v>0</v>
      </c>
      <c r="T29" s="96">
        <f>ROUND(Q29-S29,2)</f>
        <v>0</v>
      </c>
    </row>
    <row r="30" spans="1:20" ht="34.5" customHeight="1" x14ac:dyDescent="0.3">
      <c r="A30" s="100" t="s">
        <v>2</v>
      </c>
      <c r="B30" s="107" t="s">
        <v>176</v>
      </c>
      <c r="C30" s="84"/>
      <c r="D30" s="84"/>
      <c r="E30" s="85"/>
      <c r="F30" s="51">
        <f>SUM(F31:F33)</f>
        <v>0</v>
      </c>
      <c r="G30" s="38"/>
      <c r="H30" s="35"/>
      <c r="I30" s="35"/>
      <c r="J30" s="35"/>
      <c r="K30" s="32">
        <f>SUM(K31:K33)</f>
        <v>0</v>
      </c>
      <c r="L30" s="32">
        <f t="shared" ref="L30:T30" si="13">SUM(L31:L33)</f>
        <v>0</v>
      </c>
      <c r="M30" s="32">
        <f t="shared" si="13"/>
        <v>0</v>
      </c>
      <c r="N30" s="32">
        <f t="shared" si="13"/>
        <v>0</v>
      </c>
      <c r="O30" s="32">
        <f t="shared" si="13"/>
        <v>0</v>
      </c>
      <c r="P30" s="32">
        <f t="shared" si="13"/>
        <v>0</v>
      </c>
      <c r="Q30" s="32">
        <f t="shared" si="13"/>
        <v>0</v>
      </c>
      <c r="R30" s="32"/>
      <c r="S30" s="32">
        <f t="shared" si="13"/>
        <v>0</v>
      </c>
      <c r="T30" s="37">
        <f t="shared" si="13"/>
        <v>0</v>
      </c>
    </row>
    <row r="31" spans="1:20" x14ac:dyDescent="0.3">
      <c r="A31" s="101"/>
      <c r="B31" s="105"/>
      <c r="C31" s="81"/>
      <c r="D31" s="82"/>
      <c r="E31" s="82"/>
      <c r="F31" s="50"/>
      <c r="G31" s="159"/>
      <c r="H31" s="158"/>
      <c r="I31" s="158"/>
      <c r="J31" s="158"/>
      <c r="K31" s="50"/>
      <c r="L31" s="34"/>
      <c r="M31" s="34"/>
      <c r="N31" s="34"/>
      <c r="O31" s="34"/>
      <c r="P31" s="34"/>
      <c r="Q31" s="34"/>
      <c r="R31" s="61"/>
      <c r="S31" s="34"/>
      <c r="T31" s="95"/>
    </row>
    <row r="32" spans="1:20" x14ac:dyDescent="0.3">
      <c r="A32" s="101"/>
      <c r="B32" s="105"/>
      <c r="C32" s="81"/>
      <c r="D32" s="82"/>
      <c r="E32" s="82"/>
      <c r="F32" s="50"/>
      <c r="G32" s="159"/>
      <c r="H32" s="158"/>
      <c r="I32" s="158"/>
      <c r="J32" s="158"/>
      <c r="K32" s="50"/>
      <c r="L32" s="34"/>
      <c r="M32" s="34"/>
      <c r="N32" s="34"/>
      <c r="O32" s="34"/>
      <c r="P32" s="34"/>
      <c r="Q32" s="34"/>
      <c r="R32" s="61"/>
      <c r="S32" s="34"/>
      <c r="T32" s="95"/>
    </row>
    <row r="33" spans="1:20" x14ac:dyDescent="0.3">
      <c r="A33" s="101"/>
      <c r="B33" s="105" t="s">
        <v>16</v>
      </c>
      <c r="C33" s="81"/>
      <c r="D33" s="82"/>
      <c r="E33" s="82"/>
      <c r="F33" s="50"/>
      <c r="G33" s="159"/>
      <c r="H33" s="158"/>
      <c r="I33" s="158"/>
      <c r="J33" s="158"/>
      <c r="K33" s="50"/>
      <c r="L33" s="63"/>
      <c r="M33" s="63"/>
      <c r="N33" s="63"/>
      <c r="O33" s="63"/>
      <c r="P33" s="63"/>
      <c r="Q33" s="63"/>
      <c r="R33" s="62"/>
      <c r="S33" s="63"/>
      <c r="T33" s="64"/>
    </row>
    <row r="34" spans="1:20" ht="39" customHeight="1" x14ac:dyDescent="0.3">
      <c r="A34" s="100" t="s">
        <v>3</v>
      </c>
      <c r="B34" s="107" t="s">
        <v>186</v>
      </c>
      <c r="C34" s="84"/>
      <c r="D34" s="84"/>
      <c r="E34" s="84"/>
      <c r="F34" s="51">
        <f>SUM(F35:F37)</f>
        <v>0</v>
      </c>
      <c r="G34" s="38"/>
      <c r="H34" s="35"/>
      <c r="I34" s="35"/>
      <c r="J34" s="35"/>
      <c r="K34" s="32">
        <f t="shared" ref="K34:Q34" si="14">SUM(K35:K37)</f>
        <v>0</v>
      </c>
      <c r="L34" s="32">
        <f t="shared" si="14"/>
        <v>0</v>
      </c>
      <c r="M34" s="32">
        <f t="shared" si="14"/>
        <v>0</v>
      </c>
      <c r="N34" s="32">
        <f t="shared" si="14"/>
        <v>0</v>
      </c>
      <c r="O34" s="32">
        <f t="shared" si="14"/>
        <v>0</v>
      </c>
      <c r="P34" s="32">
        <f t="shared" si="14"/>
        <v>0</v>
      </c>
      <c r="Q34" s="32">
        <f t="shared" si="14"/>
        <v>0</v>
      </c>
      <c r="R34" s="32"/>
      <c r="S34" s="32">
        <f>SUM(S35:S37)</f>
        <v>0</v>
      </c>
      <c r="T34" s="37">
        <f>SUM(T35:T37)</f>
        <v>0</v>
      </c>
    </row>
    <row r="35" spans="1:20" x14ac:dyDescent="0.3">
      <c r="A35" s="102"/>
      <c r="B35" s="105"/>
      <c r="C35" s="81"/>
      <c r="D35" s="81"/>
      <c r="E35" s="82"/>
      <c r="F35" s="50"/>
      <c r="G35" s="159"/>
      <c r="H35" s="158"/>
      <c r="I35" s="158"/>
      <c r="J35" s="158"/>
      <c r="K35" s="50"/>
      <c r="L35" s="34"/>
      <c r="M35" s="34"/>
      <c r="N35" s="34"/>
      <c r="O35" s="34"/>
      <c r="P35" s="34"/>
      <c r="Q35" s="34"/>
      <c r="R35" s="61"/>
      <c r="S35" s="34"/>
      <c r="T35" s="95"/>
    </row>
    <row r="36" spans="1:20" x14ac:dyDescent="0.3">
      <c r="A36" s="102"/>
      <c r="B36" s="105"/>
      <c r="C36" s="81"/>
      <c r="D36" s="81"/>
      <c r="E36" s="82"/>
      <c r="F36" s="50"/>
      <c r="G36" s="159"/>
      <c r="H36" s="158"/>
      <c r="I36" s="158"/>
      <c r="J36" s="158"/>
      <c r="K36" s="50"/>
      <c r="L36" s="34"/>
      <c r="M36" s="34"/>
      <c r="N36" s="34"/>
      <c r="O36" s="34"/>
      <c r="P36" s="34"/>
      <c r="Q36" s="34"/>
      <c r="R36" s="61"/>
      <c r="S36" s="34"/>
      <c r="T36" s="95"/>
    </row>
    <row r="37" spans="1:20" ht="29.4" thickBot="1" x14ac:dyDescent="0.35">
      <c r="A37" s="133"/>
      <c r="B37" s="109"/>
      <c r="C37" s="110"/>
      <c r="D37" s="111"/>
      <c r="E37" s="111"/>
      <c r="F37" s="50"/>
      <c r="G37" s="160"/>
      <c r="H37" s="161"/>
      <c r="I37" s="161"/>
      <c r="J37" s="161"/>
      <c r="K37" s="50"/>
      <c r="L37" s="40"/>
      <c r="M37" s="40"/>
      <c r="N37" s="40"/>
      <c r="O37" s="40"/>
      <c r="P37" s="40"/>
      <c r="Q37" s="40"/>
      <c r="R37" s="98"/>
      <c r="S37" s="40"/>
      <c r="T37" s="99"/>
    </row>
    <row r="38" spans="1:20" ht="43.5" customHeight="1" thickBot="1" x14ac:dyDescent="0.35">
      <c r="A38" s="198" t="s">
        <v>191</v>
      </c>
      <c r="B38" s="199"/>
      <c r="C38" s="199"/>
      <c r="D38" s="199"/>
      <c r="E38" s="199"/>
      <c r="F38" s="199"/>
      <c r="G38" s="198" t="s">
        <v>191</v>
      </c>
      <c r="H38" s="199"/>
      <c r="I38" s="199"/>
      <c r="J38" s="199"/>
      <c r="K38" s="199"/>
      <c r="L38" s="199"/>
      <c r="M38" s="199"/>
      <c r="N38" s="199"/>
      <c r="O38" s="199"/>
      <c r="P38" s="199"/>
      <c r="Q38" s="199"/>
      <c r="R38" s="199"/>
      <c r="S38" s="199"/>
      <c r="T38" s="200"/>
    </row>
    <row r="39" spans="1:20" s="94" customFormat="1" ht="51.75" customHeight="1" thickBot="1" x14ac:dyDescent="0.35">
      <c r="A39" s="93"/>
      <c r="B39" s="52"/>
      <c r="C39" s="53"/>
      <c r="D39" s="53"/>
      <c r="E39" s="53"/>
      <c r="F39" s="53"/>
      <c r="G39" s="36"/>
      <c r="H39" s="36"/>
      <c r="I39" s="36"/>
      <c r="J39" s="36"/>
      <c r="K39" s="36"/>
      <c r="L39" s="44"/>
      <c r="M39" s="44"/>
      <c r="N39" s="44"/>
      <c r="O39" s="44"/>
      <c r="P39" s="44"/>
      <c r="Q39" s="44"/>
      <c r="R39" s="44"/>
      <c r="S39" s="44"/>
      <c r="T39" s="44"/>
    </row>
    <row r="40" spans="1:20" s="131" customFormat="1" ht="43.5" customHeight="1" x14ac:dyDescent="0.3">
      <c r="A40" s="132"/>
      <c r="B40" s="201" t="s">
        <v>196</v>
      </c>
      <c r="C40" s="202"/>
      <c r="D40" s="202"/>
      <c r="E40" s="202"/>
      <c r="F40" s="203"/>
      <c r="G40" s="217" t="s">
        <v>197</v>
      </c>
      <c r="H40" s="218"/>
      <c r="I40" s="218"/>
      <c r="J40" s="218"/>
      <c r="K40" s="219"/>
      <c r="L40" s="130"/>
      <c r="M40" s="130"/>
      <c r="N40" s="130"/>
      <c r="O40" s="130"/>
      <c r="P40" s="130"/>
      <c r="Q40" s="130"/>
      <c r="R40" s="130"/>
      <c r="S40" s="130"/>
      <c r="T40" s="130">
        <f>T24+T21+T5</f>
        <v>0</v>
      </c>
    </row>
    <row r="41" spans="1:20" ht="52.5" customHeight="1" x14ac:dyDescent="0.3">
      <c r="A41" s="134" t="s">
        <v>4</v>
      </c>
      <c r="B41" s="210" t="s">
        <v>177</v>
      </c>
      <c r="C41" s="210"/>
      <c r="D41" s="210"/>
      <c r="E41" s="128"/>
      <c r="F41" s="42">
        <f>F5</f>
        <v>0</v>
      </c>
      <c r="G41" s="39"/>
      <c r="H41" s="69"/>
      <c r="I41" s="69"/>
      <c r="J41" s="69"/>
      <c r="K41" s="45">
        <f>K5</f>
        <v>0</v>
      </c>
      <c r="L41" s="44"/>
      <c r="M41" s="44"/>
      <c r="N41" s="44"/>
      <c r="O41" s="44"/>
      <c r="P41" s="44"/>
      <c r="Q41" s="44"/>
      <c r="R41" s="44"/>
      <c r="S41" s="44"/>
      <c r="T41" s="44"/>
    </row>
    <row r="42" spans="1:20" ht="60" customHeight="1" x14ac:dyDescent="0.3">
      <c r="A42" s="134" t="s">
        <v>5</v>
      </c>
      <c r="B42" s="207" t="s">
        <v>178</v>
      </c>
      <c r="C42" s="208"/>
      <c r="D42" s="209"/>
      <c r="E42" s="54"/>
      <c r="F42" s="55"/>
      <c r="G42" s="145"/>
      <c r="H42" s="70"/>
      <c r="I42" s="70"/>
      <c r="J42" s="70"/>
      <c r="K42" s="46">
        <f>IFERROR(K41/F41,0)</f>
        <v>0</v>
      </c>
      <c r="L42" s="44"/>
      <c r="M42" s="44"/>
      <c r="N42" s="44"/>
      <c r="O42" s="44"/>
      <c r="P42" s="44"/>
      <c r="Q42" s="44"/>
      <c r="R42" s="44"/>
      <c r="S42" s="44"/>
      <c r="T42" s="44"/>
    </row>
    <row r="43" spans="1:20" ht="69.75" customHeight="1" x14ac:dyDescent="0.3">
      <c r="A43" s="134" t="s">
        <v>124</v>
      </c>
      <c r="B43" s="195" t="s">
        <v>212</v>
      </c>
      <c r="C43" s="196"/>
      <c r="D43" s="197"/>
      <c r="E43" s="129"/>
      <c r="F43" s="42">
        <f>IF((IF((10000)&gt;F21, F21, (10000)))&gt;(F41*0.02), (F41*0.02),(IF((10000)&gt;F21, F21, (10000))))</f>
        <v>0</v>
      </c>
      <c r="G43" s="146"/>
      <c r="H43" s="69"/>
      <c r="I43" s="69"/>
      <c r="J43" s="69"/>
      <c r="K43" s="45">
        <f>IF((IF((10000)&gt;K21, K21, (10000)))&gt;(K41*0.02), (K41*0.02),(IF((10000)&gt;K21, K21, (10000))))</f>
        <v>0</v>
      </c>
      <c r="L43" s="44"/>
      <c r="M43" s="44"/>
      <c r="N43" s="44"/>
      <c r="O43" s="44"/>
      <c r="P43" s="44"/>
      <c r="Q43" s="44"/>
      <c r="R43" s="44"/>
      <c r="S43" s="44"/>
      <c r="T43" s="44"/>
    </row>
    <row r="44" spans="1:20" ht="93" customHeight="1" x14ac:dyDescent="0.3">
      <c r="A44" s="134" t="s">
        <v>6</v>
      </c>
      <c r="B44" s="195" t="s">
        <v>172</v>
      </c>
      <c r="C44" s="196"/>
      <c r="D44" s="197"/>
      <c r="E44" s="72"/>
      <c r="F44" s="42">
        <f>IF(((F41*0.1)-F43)&gt;F24, F24,((F41*0.1)-F43))</f>
        <v>0</v>
      </c>
      <c r="G44" s="147"/>
      <c r="H44" s="69"/>
      <c r="I44" s="69"/>
      <c r="J44" s="69"/>
      <c r="K44" s="45">
        <f>IF(((K41*0.1)-K43)&gt;K24, K24,((K41*0.1)-K43))</f>
        <v>0</v>
      </c>
      <c r="L44" s="44"/>
      <c r="M44" s="44"/>
      <c r="N44" s="44"/>
      <c r="O44" s="44"/>
      <c r="P44" s="44"/>
      <c r="Q44" s="44"/>
      <c r="R44" s="44"/>
      <c r="S44" s="44"/>
      <c r="T44" s="44"/>
    </row>
    <row r="45" spans="1:20" ht="49.5" customHeight="1" x14ac:dyDescent="0.3">
      <c r="A45" s="134" t="s">
        <v>7</v>
      </c>
      <c r="B45" s="211" t="s">
        <v>213</v>
      </c>
      <c r="C45" s="212"/>
      <c r="D45" s="213"/>
      <c r="E45" s="72"/>
      <c r="F45" s="42">
        <f>IF((20000)&gt;(F43+F44), (F43+F44),(20000))</f>
        <v>0</v>
      </c>
      <c r="G45" s="147"/>
      <c r="H45" s="69"/>
      <c r="I45" s="69"/>
      <c r="J45" s="69"/>
      <c r="K45" s="45">
        <f>IF((20000)&gt;(K43+K44), (K43+K44),(20000))</f>
        <v>0</v>
      </c>
      <c r="L45" s="44"/>
      <c r="M45" s="44"/>
      <c r="N45" s="44"/>
      <c r="O45" s="44"/>
      <c r="P45" s="44"/>
      <c r="Q45" s="44"/>
      <c r="R45" s="44"/>
      <c r="S45" s="44"/>
      <c r="T45" s="44"/>
    </row>
    <row r="46" spans="1:20" x14ac:dyDescent="0.3">
      <c r="A46" s="134" t="s">
        <v>8</v>
      </c>
      <c r="B46" s="211" t="s">
        <v>179</v>
      </c>
      <c r="C46" s="212"/>
      <c r="D46" s="213"/>
      <c r="E46" s="72"/>
      <c r="F46" s="43">
        <f>F41+F45</f>
        <v>0</v>
      </c>
      <c r="G46" s="147"/>
      <c r="H46" s="69"/>
      <c r="I46" s="69"/>
      <c r="J46" s="69"/>
      <c r="K46" s="47">
        <f>K41+K45</f>
        <v>0</v>
      </c>
      <c r="L46" s="44"/>
      <c r="M46" s="44"/>
      <c r="N46" s="44"/>
      <c r="O46" s="44"/>
      <c r="P46" s="44"/>
      <c r="Q46" s="44"/>
      <c r="R46" s="44"/>
      <c r="S46" s="44"/>
      <c r="T46" s="44"/>
    </row>
    <row r="47" spans="1:20" s="168" customFormat="1" hidden="1" x14ac:dyDescent="0.3">
      <c r="A47" s="135"/>
      <c r="B47" s="224" t="s">
        <v>184</v>
      </c>
      <c r="C47" s="225"/>
      <c r="D47" s="226"/>
      <c r="E47" s="73"/>
      <c r="F47" s="66"/>
      <c r="G47" s="148"/>
      <c r="H47" s="71"/>
      <c r="I47" s="71"/>
      <c r="J47" s="71"/>
      <c r="K47" s="60">
        <f>IF(K46*K51&lt;K53,K46*K51,K53)</f>
        <v>0</v>
      </c>
      <c r="L47" s="167"/>
      <c r="M47" s="167"/>
      <c r="N47" s="167"/>
      <c r="O47" s="167"/>
      <c r="P47" s="167"/>
      <c r="Q47" s="167"/>
      <c r="R47" s="167"/>
      <c r="S47" s="167"/>
      <c r="T47" s="167"/>
    </row>
    <row r="48" spans="1:20" ht="69.75" customHeight="1" x14ac:dyDescent="0.3">
      <c r="A48" s="134" t="s">
        <v>9</v>
      </c>
      <c r="B48" s="211" t="s">
        <v>180</v>
      </c>
      <c r="C48" s="212"/>
      <c r="D48" s="213"/>
      <c r="E48" s="72"/>
      <c r="F48" s="162"/>
      <c r="G48" s="147"/>
      <c r="H48" s="69"/>
      <c r="I48" s="69"/>
      <c r="J48" s="69"/>
      <c r="K48" s="164"/>
      <c r="L48" s="44"/>
      <c r="M48" s="44"/>
      <c r="N48" s="44"/>
      <c r="O48" s="44"/>
      <c r="P48" s="44"/>
      <c r="Q48" s="44"/>
      <c r="R48" s="44"/>
      <c r="S48" s="44"/>
      <c r="T48" s="44"/>
    </row>
    <row r="49" spans="1:20" ht="69.75" customHeight="1" x14ac:dyDescent="0.3">
      <c r="A49" s="134" t="s">
        <v>10</v>
      </c>
      <c r="B49" s="211" t="s">
        <v>207</v>
      </c>
      <c r="C49" s="212"/>
      <c r="D49" s="213"/>
      <c r="E49" s="72"/>
      <c r="F49" s="162"/>
      <c r="G49" s="147"/>
      <c r="H49" s="69"/>
      <c r="I49" s="69"/>
      <c r="J49" s="69"/>
      <c r="K49" s="164"/>
      <c r="L49" s="44"/>
      <c r="M49" s="44"/>
      <c r="N49" s="44"/>
      <c r="O49" s="44"/>
      <c r="P49" s="44"/>
      <c r="Q49" s="44"/>
      <c r="R49" s="44"/>
      <c r="S49" s="44"/>
      <c r="T49" s="44"/>
    </row>
    <row r="50" spans="1:20" x14ac:dyDescent="0.3">
      <c r="A50" s="134" t="s">
        <v>11</v>
      </c>
      <c r="B50" s="211" t="s">
        <v>200</v>
      </c>
      <c r="C50" s="212"/>
      <c r="D50" s="213"/>
      <c r="E50" s="72"/>
      <c r="F50" s="162"/>
      <c r="G50" s="147"/>
      <c r="H50" s="69"/>
      <c r="I50" s="69"/>
      <c r="J50" s="69"/>
      <c r="K50" s="165">
        <f>N$5+N$21+N$24</f>
        <v>0</v>
      </c>
      <c r="L50" s="44"/>
      <c r="M50" s="44"/>
      <c r="N50" s="44"/>
      <c r="O50" s="44"/>
      <c r="P50" s="44"/>
      <c r="Q50" s="44"/>
      <c r="R50" s="44"/>
      <c r="S50" s="44"/>
      <c r="T50" s="44"/>
    </row>
    <row r="51" spans="1:20" x14ac:dyDescent="0.3">
      <c r="A51" s="134" t="s">
        <v>12</v>
      </c>
      <c r="B51" s="211" t="s">
        <v>173</v>
      </c>
      <c r="C51" s="212"/>
      <c r="D51" s="212"/>
      <c r="E51" s="74"/>
      <c r="F51" s="163">
        <v>0.9</v>
      </c>
      <c r="G51" s="149"/>
      <c r="H51" s="92"/>
      <c r="I51" s="92"/>
      <c r="J51" s="92"/>
      <c r="K51" s="166">
        <v>0.9</v>
      </c>
      <c r="L51" s="44"/>
      <c r="M51" s="44"/>
      <c r="N51" s="44"/>
      <c r="O51" s="44"/>
      <c r="P51" s="44"/>
      <c r="Q51" s="44"/>
      <c r="R51" s="44"/>
      <c r="S51" s="44"/>
      <c r="T51" s="44"/>
    </row>
    <row r="52" spans="1:20" s="168" customFormat="1" hidden="1" x14ac:dyDescent="0.3">
      <c r="A52" s="135"/>
      <c r="B52" s="220" t="s">
        <v>182</v>
      </c>
      <c r="C52" s="221"/>
      <c r="D52" s="221"/>
      <c r="E52" s="73"/>
      <c r="F52" s="57"/>
      <c r="G52" s="148"/>
      <c r="H52" s="71"/>
      <c r="I52" s="71"/>
      <c r="J52" s="71"/>
      <c r="K52" s="58">
        <f>IFERROR((IF(MIN(F57,K47)&lt;K53,MIN(F57,K47)/K46,K53/K46)),0)</f>
        <v>0</v>
      </c>
      <c r="L52" s="167"/>
      <c r="M52" s="167"/>
      <c r="N52" s="167"/>
      <c r="O52" s="167"/>
      <c r="P52" s="167"/>
      <c r="Q52" s="167"/>
      <c r="R52" s="167"/>
      <c r="S52" s="167"/>
      <c r="T52" s="167"/>
    </row>
    <row r="53" spans="1:20" ht="52.2" customHeight="1" x14ac:dyDescent="0.3">
      <c r="A53" s="134" t="s">
        <v>23</v>
      </c>
      <c r="B53" s="211" t="s">
        <v>214</v>
      </c>
      <c r="C53" s="212"/>
      <c r="D53" s="212"/>
      <c r="E53" s="191"/>
      <c r="F53" s="143">
        <v>50000</v>
      </c>
      <c r="G53" s="150"/>
      <c r="H53" s="127"/>
      <c r="I53" s="92"/>
      <c r="J53" s="92"/>
      <c r="K53" s="136">
        <v>50000</v>
      </c>
      <c r="L53" s="44"/>
      <c r="M53" s="182"/>
      <c r="N53" s="44"/>
      <c r="O53" s="44"/>
      <c r="P53" s="44"/>
      <c r="Q53" s="44"/>
      <c r="R53" s="44"/>
      <c r="S53" s="44"/>
      <c r="T53" s="44"/>
    </row>
    <row r="54" spans="1:20" ht="43.2" customHeight="1" x14ac:dyDescent="0.3">
      <c r="A54" s="134" t="s">
        <v>13</v>
      </c>
      <c r="B54" s="195" t="s">
        <v>215</v>
      </c>
      <c r="C54" s="196"/>
      <c r="D54" s="196"/>
      <c r="E54" s="191"/>
      <c r="F54" s="143">
        <v>15000</v>
      </c>
      <c r="G54" s="150"/>
      <c r="H54" s="127"/>
      <c r="I54" s="127"/>
      <c r="J54" s="92"/>
      <c r="K54" s="136">
        <f>F54</f>
        <v>15000</v>
      </c>
      <c r="L54" s="44"/>
      <c r="M54" s="44"/>
      <c r="N54" s="44"/>
      <c r="O54" s="44"/>
      <c r="P54" s="44"/>
      <c r="Q54" s="44"/>
      <c r="R54" s="44"/>
      <c r="S54" s="44"/>
      <c r="T54" s="44"/>
    </row>
    <row r="55" spans="1:20" ht="115.2" customHeight="1" x14ac:dyDescent="0.3">
      <c r="A55" s="134" t="s">
        <v>14</v>
      </c>
      <c r="B55" s="211" t="s">
        <v>218</v>
      </c>
      <c r="C55" s="212"/>
      <c r="D55" s="213"/>
      <c r="E55" s="72"/>
      <c r="F55" s="183">
        <f>ROUND((IF((IF(F54&gt;((F46*F51)-F49-F48),0,((F46*F51)-F49-F48)))&gt;F53, F53, (IF(F54&gt;((F46*F51)-F49-F48),0,((F46*F51)-F49-F48))))), 2)</f>
        <v>0</v>
      </c>
      <c r="G55" s="147"/>
      <c r="H55" s="69"/>
      <c r="I55" s="69"/>
      <c r="J55" s="69"/>
      <c r="K55" s="136">
        <f>T$5+T$21+T$24</f>
        <v>0</v>
      </c>
      <c r="L55" s="44">
        <f>K46*K51</f>
        <v>0</v>
      </c>
      <c r="M55" s="44"/>
      <c r="N55" s="44"/>
      <c r="O55" s="44"/>
      <c r="P55" s="44"/>
      <c r="Q55" s="44"/>
      <c r="R55" s="44"/>
      <c r="S55" s="44"/>
      <c r="T55" s="44"/>
    </row>
    <row r="56" spans="1:20" ht="69.75" customHeight="1" x14ac:dyDescent="0.3">
      <c r="A56" s="134" t="s">
        <v>15</v>
      </c>
      <c r="B56" s="214" t="s">
        <v>181</v>
      </c>
      <c r="C56" s="215"/>
      <c r="D56" s="216"/>
      <c r="E56" s="75"/>
      <c r="F56" s="43">
        <v>0</v>
      </c>
      <c r="G56" s="151"/>
      <c r="H56" s="70"/>
      <c r="I56" s="70"/>
      <c r="J56" s="70"/>
      <c r="K56" s="137">
        <f>IFERROR(ROUND((IF(K42&lt;80%, K55*0.05)), 2),0)</f>
        <v>0</v>
      </c>
      <c r="L56" s="44"/>
      <c r="M56" s="44"/>
      <c r="N56" s="44"/>
      <c r="O56" s="44"/>
      <c r="P56" s="44"/>
      <c r="Q56" s="44"/>
      <c r="R56" s="44"/>
      <c r="S56" s="44"/>
      <c r="T56" s="44"/>
    </row>
    <row r="57" spans="1:20" ht="70.5" customHeight="1" x14ac:dyDescent="0.3">
      <c r="A57" s="134" t="s">
        <v>20</v>
      </c>
      <c r="B57" s="214" t="s">
        <v>187</v>
      </c>
      <c r="C57" s="215"/>
      <c r="D57" s="216"/>
      <c r="E57" s="75"/>
      <c r="F57" s="67">
        <f>F55-F56</f>
        <v>0</v>
      </c>
      <c r="G57" s="151"/>
      <c r="H57" s="70"/>
      <c r="I57" s="70"/>
      <c r="J57" s="70"/>
      <c r="K57" s="137">
        <f>K55-K56</f>
        <v>0</v>
      </c>
      <c r="L57" s="44"/>
      <c r="M57" s="44"/>
      <c r="N57" s="44">
        <f>T5+T21+T24</f>
        <v>0</v>
      </c>
      <c r="O57" s="44"/>
      <c r="P57" s="44"/>
      <c r="Q57" s="44"/>
      <c r="R57" s="44"/>
      <c r="S57" s="44"/>
      <c r="T57" s="44"/>
    </row>
    <row r="58" spans="1:20" ht="67.5" customHeight="1" x14ac:dyDescent="0.3">
      <c r="A58" s="134" t="s">
        <v>171</v>
      </c>
      <c r="B58" s="211" t="s">
        <v>217</v>
      </c>
      <c r="C58" s="212"/>
      <c r="D58" s="213"/>
      <c r="E58" s="184">
        <v>250000</v>
      </c>
      <c r="F58" s="49">
        <f>ROUND((F5+F21+F24+F30+F34), 2)</f>
        <v>0</v>
      </c>
      <c r="G58" s="146"/>
      <c r="H58" s="69"/>
      <c r="I58" s="69"/>
      <c r="J58" s="69">
        <f>E58</f>
        <v>250000</v>
      </c>
      <c r="K58" s="45">
        <f>ROUND((K5+K21+K24+K30+K34), 2)</f>
        <v>0</v>
      </c>
      <c r="L58" s="44"/>
      <c r="M58" s="44"/>
      <c r="N58" s="44"/>
      <c r="O58" s="44"/>
      <c r="P58" s="44"/>
      <c r="Q58" s="44"/>
      <c r="R58" s="44"/>
      <c r="S58" s="44"/>
      <c r="T58" s="44"/>
    </row>
    <row r="59" spans="1:20" ht="36.9" customHeight="1" x14ac:dyDescent="0.3">
      <c r="A59" s="134" t="s">
        <v>22</v>
      </c>
      <c r="B59" s="211" t="s">
        <v>189</v>
      </c>
      <c r="C59" s="212"/>
      <c r="D59" s="213"/>
      <c r="E59" s="72"/>
      <c r="F59" s="42">
        <f>F58-F57</f>
        <v>0</v>
      </c>
      <c r="G59" s="146"/>
      <c r="H59" s="69"/>
      <c r="I59" s="69"/>
      <c r="J59" s="69"/>
      <c r="K59" s="45">
        <f>K58-K57</f>
        <v>0</v>
      </c>
      <c r="L59" s="44"/>
      <c r="M59" s="44"/>
      <c r="N59" s="44"/>
      <c r="O59" s="44"/>
      <c r="P59" s="44"/>
      <c r="Q59" s="44"/>
      <c r="R59" s="44"/>
      <c r="S59" s="44"/>
      <c r="T59" s="44"/>
    </row>
    <row r="60" spans="1:20" ht="36.9" customHeight="1" x14ac:dyDescent="0.3">
      <c r="A60" s="134" t="s">
        <v>174</v>
      </c>
      <c r="B60" s="211" t="s">
        <v>208</v>
      </c>
      <c r="C60" s="212"/>
      <c r="D60" s="213"/>
      <c r="E60" s="72"/>
      <c r="F60" s="42">
        <f>ROUND((F57*0.9), 2)</f>
        <v>0</v>
      </c>
      <c r="G60" s="147"/>
      <c r="H60" s="69"/>
      <c r="I60" s="69"/>
      <c r="J60" s="69"/>
      <c r="K60" s="45">
        <f>ROUND((K57*0.9), 2)</f>
        <v>0</v>
      </c>
      <c r="L60" s="44"/>
      <c r="M60" s="44"/>
      <c r="N60" s="44"/>
      <c r="O60" s="44"/>
      <c r="P60" s="44"/>
      <c r="Q60" s="44"/>
      <c r="R60" s="44"/>
      <c r="S60" s="44"/>
      <c r="T60" s="44"/>
    </row>
    <row r="61" spans="1:20" x14ac:dyDescent="0.3">
      <c r="A61" s="134" t="s">
        <v>188</v>
      </c>
      <c r="B61" s="211" t="s">
        <v>190</v>
      </c>
      <c r="C61" s="212"/>
      <c r="D61" s="213"/>
      <c r="E61" s="72"/>
      <c r="F61" s="42">
        <f>F57-F60</f>
        <v>0</v>
      </c>
      <c r="G61" s="147"/>
      <c r="H61" s="69"/>
      <c r="I61" s="69"/>
      <c r="J61" s="69"/>
      <c r="K61" s="45">
        <f>K57-K60</f>
        <v>0</v>
      </c>
      <c r="L61" s="44"/>
      <c r="M61" s="44"/>
      <c r="N61" s="44"/>
      <c r="O61" s="44"/>
      <c r="P61" s="44"/>
      <c r="Q61" s="44"/>
      <c r="R61" s="44"/>
      <c r="S61" s="44"/>
      <c r="T61" s="44"/>
    </row>
    <row r="62" spans="1:20" s="90" customFormat="1" ht="29.4" thickBot="1" x14ac:dyDescent="0.35">
      <c r="A62" s="138" t="s">
        <v>185</v>
      </c>
      <c r="B62" s="204" t="s">
        <v>198</v>
      </c>
      <c r="C62" s="205"/>
      <c r="D62" s="206"/>
      <c r="E62" s="139"/>
      <c r="F62" s="144"/>
      <c r="G62" s="152"/>
      <c r="H62" s="141"/>
      <c r="I62" s="140"/>
      <c r="J62" s="141"/>
      <c r="K62" s="142">
        <f>IFERROR((P$5+P$21+P$24)/(K$5+K$21+K$24),0)</f>
        <v>0</v>
      </c>
      <c r="N62" s="91"/>
    </row>
    <row r="63" spans="1:20" x14ac:dyDescent="0.3">
      <c r="L63" s="44"/>
      <c r="M63" s="44"/>
      <c r="N63" s="44"/>
      <c r="O63" s="44"/>
      <c r="P63" s="44"/>
      <c r="Q63" s="44"/>
      <c r="R63" s="44"/>
      <c r="S63" s="44"/>
      <c r="T63" s="44"/>
    </row>
  </sheetData>
  <sheetProtection insertColumns="0" insertRows="0"/>
  <mergeCells count="30">
    <mergeCell ref="B1:F1"/>
    <mergeCell ref="B45:D45"/>
    <mergeCell ref="B46:D46"/>
    <mergeCell ref="B47:D47"/>
    <mergeCell ref="B48:D48"/>
    <mergeCell ref="B44:D44"/>
    <mergeCell ref="A38:F38"/>
    <mergeCell ref="A2:A3"/>
    <mergeCell ref="B2:F2"/>
    <mergeCell ref="B61:D61"/>
    <mergeCell ref="B49:D49"/>
    <mergeCell ref="B50:D50"/>
    <mergeCell ref="B51:D51"/>
    <mergeCell ref="B52:D52"/>
    <mergeCell ref="G2:T2"/>
    <mergeCell ref="B43:D43"/>
    <mergeCell ref="G38:T38"/>
    <mergeCell ref="B40:F40"/>
    <mergeCell ref="B62:D62"/>
    <mergeCell ref="B42:D42"/>
    <mergeCell ref="B41:D41"/>
    <mergeCell ref="B53:D53"/>
    <mergeCell ref="B54:D54"/>
    <mergeCell ref="B55:D55"/>
    <mergeCell ref="B56:D56"/>
    <mergeCell ref="B57:D57"/>
    <mergeCell ref="B58:D58"/>
    <mergeCell ref="B59:D59"/>
    <mergeCell ref="B60:D60"/>
    <mergeCell ref="G40:K40"/>
  </mergeCells>
  <conditionalFormatting sqref="F58">
    <cfRule type="cellIs" dxfId="8" priority="7" operator="greaterThan">
      <formula>$E$58*#REF!</formula>
    </cfRule>
    <cfRule type="cellIs" dxfId="7" priority="10" operator="greaterThan">
      <formula>929937.5</formula>
    </cfRule>
    <cfRule type="cellIs" dxfId="6" priority="6" operator="greaterThan">
      <formula>250000</formula>
    </cfRule>
    <cfRule type="cellIs" dxfId="5" priority="4" operator="greaterThan">
      <formula>250000</formula>
    </cfRule>
    <cfRule type="cellIs" dxfId="4" priority="2" operator="greaterThan">
      <formula>$E$58</formula>
    </cfRule>
  </conditionalFormatting>
  <conditionalFormatting sqref="K58">
    <cfRule type="cellIs" priority="9" operator="greaterThan">
      <formula>929937.5</formula>
    </cfRule>
    <cfRule type="cellIs" dxfId="3" priority="5" operator="greaterThan">
      <formula>250000</formula>
    </cfRule>
    <cfRule type="cellIs" dxfId="2" priority="3" operator="greaterThan">
      <formula>"250.00,00"</formula>
    </cfRule>
    <cfRule type="cellIs" dxfId="1" priority="1" operator="greaterThan">
      <formula>$E$58</formula>
    </cfRule>
  </conditionalFormatting>
  <conditionalFormatting sqref="K55">
    <cfRule type="cellIs" dxfId="0" priority="8" operator="lessThan">
      <formula>$K$54</formula>
    </cfRule>
  </conditionalFormatting>
  <printOptions horizontalCentered="1"/>
  <pageMargins left="0.70866141732283472" right="0.70866141732283472" top="0.78740157480314965" bottom="0.78740157480314965" header="0" footer="0"/>
  <pageSetup paperSize="8" scale="47" fitToHeight="0" orientation="landscape" r:id="rId1"/>
  <rowBreaks count="2" manualBreakCount="2">
    <brk id="38" max="19" man="1"/>
    <brk id="57" max="19" man="1"/>
  </rowBreaks>
  <ignoredErrors>
    <ignoredError sqref="F21 F24 K21 K24 F30 K30 L30 O7 L25 O25 L26:L29 R26:R29 R25 S7 M5 M30:N30 M25 M26:N29 O30 O26:O29 P30 Q30:R30 R34 S26:S29 S25 S30:T30 K50 Q25:Q29 O17:O19 P17:P19 S17:S19 L17:L18 L16 L19:L20 R5 N5:Q5 S5:T5 K5:L5 O20:P20 K34:Q34 S34:T34 S8:S10 Q7:Q10 P7:P10 L7 O8:O10 L8:L15 S11 S14:S15 O12:S13 O14:R15 O11:R11 K54:K55 K52 N21:O21 N24 L22:L23 M21:M24 O22:O23 P25:P29 J58 Q17:Q18 R20:T20 Q19 Q20 Q22:Q23 L55" unlockedFormula="1"/>
    <ignoredError sqref="T22:T23" formula="1"/>
    <ignoredError sqref="L21 L24 P21:Q21 O24 P22:P23 P24:Q24 S21:S24 T21 T24" formula="1" unlockedFormula="1"/>
  </ignoredErrors>
  <extLst>
    <ext xmlns:x14="http://schemas.microsoft.com/office/spreadsheetml/2009/9/main" uri="{CCE6A557-97BC-4b89-ADB6-D9C93CAAB3DF}">
      <x14:dataValidations xmlns:xm="http://schemas.microsoft.com/office/excel/2006/main" disablePrompts="1" xWindow="881" yWindow="190" count="3">
        <x14:dataValidation type="list" allowBlank="1" showInputMessage="1" showErrorMessage="1" xr:uid="{00000000-0002-0000-0000-000000000000}">
          <x14:formula1>
            <xm:f>Sheet3!$B$2:$B$4</xm:f>
          </x14:formula1>
          <xm:sqref>E6:E20</xm:sqref>
        </x14:dataValidation>
        <x14:dataValidation type="list" allowBlank="1" showInputMessage="1" showErrorMessage="1" xr:uid="{00000000-0002-0000-0000-000001000000}">
          <x14:formula1>
            <xm:f>Sheet3!$C$1:$C$20</xm:f>
          </x14:formula1>
          <xm:sqref>B7:B15</xm:sqref>
        </x14:dataValidation>
        <x14:dataValidation type="list" allowBlank="1" showInputMessage="1" showErrorMessage="1" xr:uid="{00000000-0002-0000-0000-000002000000}">
          <x14:formula1>
            <xm:f>Sheet3!$D$1:$D$20</xm:f>
          </x14:formula1>
          <xm:sqref>B17:B20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E86"/>
  <sheetViews>
    <sheetView topLeftCell="A70" workbookViewId="0">
      <selection activeCell="D72" sqref="D72"/>
    </sheetView>
  </sheetViews>
  <sheetFormatPr defaultColWidth="9.109375" defaultRowHeight="14.4" x14ac:dyDescent="0.3"/>
  <cols>
    <col min="1" max="1" width="9.109375" style="1"/>
    <col min="2" max="2" width="23.109375" style="1" customWidth="1"/>
    <col min="3" max="3" width="24.6640625" style="1" customWidth="1"/>
    <col min="4" max="16384" width="9.109375" style="1"/>
  </cols>
  <sheetData>
    <row r="1" spans="1:5" ht="15.75" customHeight="1" thickBot="1" x14ac:dyDescent="0.35">
      <c r="A1" s="2" t="s">
        <v>29</v>
      </c>
      <c r="B1" s="3"/>
      <c r="C1" s="3"/>
      <c r="D1" s="3"/>
      <c r="E1" s="4"/>
    </row>
    <row r="2" spans="1:5" ht="28.5" customHeight="1" thickBot="1" x14ac:dyDescent="0.35">
      <c r="A2" s="2" t="s">
        <v>30</v>
      </c>
      <c r="B2" s="3"/>
      <c r="C2" s="3"/>
      <c r="D2" s="3"/>
      <c r="E2" s="4"/>
    </row>
    <row r="3" spans="1:5" ht="15" thickBot="1" x14ac:dyDescent="0.35">
      <c r="A3" s="5" t="s">
        <v>24</v>
      </c>
      <c r="B3" s="6"/>
      <c r="C3" s="6"/>
      <c r="D3" s="6"/>
      <c r="E3" s="7"/>
    </row>
    <row r="4" spans="1:5" ht="170.25" customHeight="1" thickBot="1" x14ac:dyDescent="0.35">
      <c r="A4" s="8"/>
      <c r="B4" s="9"/>
      <c r="C4" s="10" t="s">
        <v>120</v>
      </c>
      <c r="D4" s="11" t="s">
        <v>26</v>
      </c>
      <c r="E4" s="12" t="s">
        <v>31</v>
      </c>
    </row>
    <row r="5" spans="1:5" ht="89.25" customHeight="1" thickBot="1" x14ac:dyDescent="0.35">
      <c r="A5" s="8"/>
      <c r="B5" s="9"/>
      <c r="C5" s="13" t="s">
        <v>116</v>
      </c>
      <c r="D5" s="11" t="s">
        <v>26</v>
      </c>
      <c r="E5" s="12" t="s">
        <v>32</v>
      </c>
    </row>
    <row r="6" spans="1:5" ht="51.6" thickBot="1" x14ac:dyDescent="0.35">
      <c r="A6" s="8"/>
      <c r="B6" s="9"/>
      <c r="C6" s="13" t="s">
        <v>117</v>
      </c>
      <c r="D6" s="11" t="s">
        <v>26</v>
      </c>
      <c r="E6" s="12" t="s">
        <v>32</v>
      </c>
    </row>
    <row r="7" spans="1:5" ht="15" thickBot="1" x14ac:dyDescent="0.35">
      <c r="A7" s="8"/>
      <c r="B7" s="9"/>
      <c r="C7" s="13" t="s">
        <v>33</v>
      </c>
      <c r="D7" s="11" t="s">
        <v>26</v>
      </c>
      <c r="E7" s="12" t="s">
        <v>31</v>
      </c>
    </row>
    <row r="8" spans="1:5" ht="51.6" thickBot="1" x14ac:dyDescent="0.35">
      <c r="A8" s="8"/>
      <c r="B8" s="9"/>
      <c r="C8" s="10" t="s">
        <v>118</v>
      </c>
      <c r="D8" s="11" t="s">
        <v>26</v>
      </c>
      <c r="E8" s="12" t="s">
        <v>32</v>
      </c>
    </row>
    <row r="9" spans="1:5" ht="51.6" thickBot="1" x14ac:dyDescent="0.35">
      <c r="A9" s="8"/>
      <c r="B9" s="9"/>
      <c r="C9" s="10" t="s">
        <v>34</v>
      </c>
      <c r="D9" s="14" t="s">
        <v>26</v>
      </c>
      <c r="E9" s="14" t="s">
        <v>31</v>
      </c>
    </row>
    <row r="10" spans="1:5" ht="51.6" thickBot="1" x14ac:dyDescent="0.35">
      <c r="A10" s="8"/>
      <c r="B10" s="9"/>
      <c r="C10" s="10" t="s">
        <v>35</v>
      </c>
      <c r="D10" s="11" t="s">
        <v>26</v>
      </c>
      <c r="E10" s="11" t="s">
        <v>36</v>
      </c>
    </row>
    <row r="11" spans="1:5" ht="21" thickBot="1" x14ac:dyDescent="0.35">
      <c r="A11" s="8"/>
      <c r="B11" s="9"/>
      <c r="C11" s="10" t="s">
        <v>119</v>
      </c>
      <c r="D11" s="14" t="s">
        <v>26</v>
      </c>
      <c r="E11" s="11" t="s">
        <v>37</v>
      </c>
    </row>
    <row r="12" spans="1:5" ht="168" customHeight="1" thickBot="1" x14ac:dyDescent="0.35">
      <c r="A12" s="8"/>
      <c r="B12" s="9"/>
      <c r="C12" s="13" t="s">
        <v>38</v>
      </c>
      <c r="D12" s="11" t="s">
        <v>26</v>
      </c>
      <c r="E12" s="12"/>
    </row>
    <row r="13" spans="1:5" ht="104.25" customHeight="1" thickBot="1" x14ac:dyDescent="0.35">
      <c r="A13" s="8"/>
      <c r="B13" s="9"/>
      <c r="C13" s="10" t="s">
        <v>39</v>
      </c>
      <c r="D13" s="11" t="s">
        <v>26</v>
      </c>
      <c r="E13" s="12"/>
    </row>
    <row r="14" spans="1:5" ht="15" thickBot="1" x14ac:dyDescent="0.35">
      <c r="A14" s="15"/>
      <c r="B14" s="16"/>
      <c r="C14" s="17" t="s">
        <v>40</v>
      </c>
      <c r="D14" s="18" t="s">
        <v>26</v>
      </c>
      <c r="E14" s="19" t="s">
        <v>37</v>
      </c>
    </row>
    <row r="15" spans="1:5" ht="72" thickBot="1" x14ac:dyDescent="0.35">
      <c r="A15" s="15"/>
      <c r="B15" s="16"/>
      <c r="C15" s="17" t="s">
        <v>41</v>
      </c>
      <c r="D15" s="18" t="s">
        <v>26</v>
      </c>
      <c r="E15" s="19"/>
    </row>
    <row r="16" spans="1:5" ht="15" thickBot="1" x14ac:dyDescent="0.35">
      <c r="A16" s="5" t="s">
        <v>25</v>
      </c>
      <c r="B16" s="6"/>
      <c r="C16" s="6"/>
      <c r="D16" s="6"/>
      <c r="E16" s="7"/>
    </row>
    <row r="17" spans="1:5" ht="41.4" thickBot="1" x14ac:dyDescent="0.35">
      <c r="A17" s="15"/>
      <c r="B17" s="16"/>
      <c r="C17" s="20" t="s">
        <v>42</v>
      </c>
      <c r="D17" s="18" t="s">
        <v>26</v>
      </c>
      <c r="E17" s="21" t="s">
        <v>28</v>
      </c>
    </row>
    <row r="18" spans="1:5" ht="31.2" thickBot="1" x14ac:dyDescent="0.35">
      <c r="A18" s="15"/>
      <c r="B18" s="16"/>
      <c r="C18" s="20" t="s">
        <v>43</v>
      </c>
      <c r="D18" s="18" t="s">
        <v>26</v>
      </c>
      <c r="E18" s="21" t="s">
        <v>37</v>
      </c>
    </row>
    <row r="19" spans="1:5" ht="61.8" thickBot="1" x14ac:dyDescent="0.35">
      <c r="A19" s="15"/>
      <c r="B19" s="16"/>
      <c r="C19" s="20" t="s">
        <v>44</v>
      </c>
      <c r="D19" s="18" t="s">
        <v>26</v>
      </c>
      <c r="E19" s="21"/>
    </row>
    <row r="20" spans="1:5" ht="61.8" thickBot="1" x14ac:dyDescent="0.35">
      <c r="A20" s="15"/>
      <c r="B20" s="16"/>
      <c r="C20" s="20" t="s">
        <v>45</v>
      </c>
      <c r="D20" s="18" t="s">
        <v>26</v>
      </c>
      <c r="E20" s="21" t="s">
        <v>46</v>
      </c>
    </row>
    <row r="21" spans="1:5" ht="15" thickBot="1" x14ac:dyDescent="0.35">
      <c r="A21" s="15"/>
      <c r="B21" s="16"/>
      <c r="C21" s="20" t="s">
        <v>47</v>
      </c>
      <c r="D21" s="18" t="s">
        <v>26</v>
      </c>
      <c r="E21" s="21"/>
    </row>
    <row r="22" spans="1:5" ht="15" thickBot="1" x14ac:dyDescent="0.35">
      <c r="A22" s="15"/>
      <c r="B22" s="16"/>
      <c r="C22" s="20" t="s">
        <v>48</v>
      </c>
      <c r="D22" s="18" t="s">
        <v>26</v>
      </c>
      <c r="E22" s="21" t="s">
        <v>28</v>
      </c>
    </row>
    <row r="23" spans="1:5" ht="15" thickBot="1" x14ac:dyDescent="0.35">
      <c r="A23" s="15"/>
      <c r="B23" s="16"/>
      <c r="C23" s="20" t="s">
        <v>49</v>
      </c>
      <c r="D23" s="18" t="s">
        <v>26</v>
      </c>
      <c r="E23" s="21"/>
    </row>
    <row r="24" spans="1:5" ht="15" thickBot="1" x14ac:dyDescent="0.35">
      <c r="A24" s="15"/>
      <c r="B24" s="16"/>
      <c r="C24" s="20" t="s">
        <v>50</v>
      </c>
      <c r="D24" s="18" t="s">
        <v>26</v>
      </c>
      <c r="E24" s="21"/>
    </row>
    <row r="25" spans="1:5" ht="21" thickBot="1" x14ac:dyDescent="0.35">
      <c r="A25" s="15"/>
      <c r="B25" s="16"/>
      <c r="C25" s="20" t="s">
        <v>51</v>
      </c>
      <c r="D25" s="18" t="s">
        <v>26</v>
      </c>
      <c r="E25" s="21"/>
    </row>
    <row r="26" spans="1:5" ht="31.2" thickBot="1" x14ac:dyDescent="0.35">
      <c r="A26" s="15"/>
      <c r="B26" s="16"/>
      <c r="C26" s="20" t="s">
        <v>52</v>
      </c>
      <c r="D26" s="18" t="s">
        <v>26</v>
      </c>
      <c r="E26" s="21"/>
    </row>
    <row r="27" spans="1:5" ht="21" thickBot="1" x14ac:dyDescent="0.35">
      <c r="A27" s="15"/>
      <c r="B27" s="16"/>
      <c r="C27" s="20" t="s">
        <v>53</v>
      </c>
      <c r="D27" s="18" t="s">
        <v>26</v>
      </c>
      <c r="E27" s="21"/>
    </row>
    <row r="28" spans="1:5" ht="21" thickBot="1" x14ac:dyDescent="0.35">
      <c r="A28" s="15"/>
      <c r="B28" s="16"/>
      <c r="C28" s="20" t="s">
        <v>54</v>
      </c>
      <c r="D28" s="18" t="s">
        <v>26</v>
      </c>
      <c r="E28" s="21"/>
    </row>
    <row r="29" spans="1:5" ht="15" thickBot="1" x14ac:dyDescent="0.35">
      <c r="A29" s="15"/>
      <c r="B29" s="16"/>
      <c r="C29" s="20" t="s">
        <v>55</v>
      </c>
      <c r="D29" s="18" t="s">
        <v>26</v>
      </c>
      <c r="E29" s="21"/>
    </row>
    <row r="30" spans="1:5" ht="21" thickBot="1" x14ac:dyDescent="0.35">
      <c r="A30" s="15"/>
      <c r="B30" s="16"/>
      <c r="C30" s="20" t="s">
        <v>56</v>
      </c>
      <c r="D30" s="18" t="s">
        <v>26</v>
      </c>
      <c r="E30" s="21"/>
    </row>
    <row r="31" spans="1:5" ht="31.2" thickBot="1" x14ac:dyDescent="0.35">
      <c r="A31" s="15"/>
      <c r="B31" s="16"/>
      <c r="C31" s="20" t="s">
        <v>57</v>
      </c>
      <c r="D31" s="18" t="s">
        <v>26</v>
      </c>
      <c r="E31" s="21"/>
    </row>
    <row r="32" spans="1:5" ht="21" thickBot="1" x14ac:dyDescent="0.35">
      <c r="A32" s="15"/>
      <c r="B32" s="16"/>
      <c r="C32" s="20" t="s">
        <v>58</v>
      </c>
      <c r="D32" s="18" t="s">
        <v>26</v>
      </c>
      <c r="E32" s="21"/>
    </row>
    <row r="33" spans="1:5" ht="15" thickBot="1" x14ac:dyDescent="0.35">
      <c r="A33" s="15"/>
      <c r="B33" s="16"/>
      <c r="C33" s="20" t="s">
        <v>59</v>
      </c>
      <c r="D33" s="18" t="s">
        <v>26</v>
      </c>
      <c r="E33" s="21"/>
    </row>
    <row r="34" spans="1:5" ht="21" thickBot="1" x14ac:dyDescent="0.35">
      <c r="A34" s="15"/>
      <c r="B34" s="16"/>
      <c r="C34" s="20" t="s">
        <v>60</v>
      </c>
      <c r="D34" s="18" t="s">
        <v>26</v>
      </c>
      <c r="E34" s="21"/>
    </row>
    <row r="35" spans="1:5" ht="21" thickBot="1" x14ac:dyDescent="0.35">
      <c r="A35" s="15"/>
      <c r="B35" s="16"/>
      <c r="C35" s="20" t="s">
        <v>61</v>
      </c>
      <c r="D35" s="18" t="s">
        <v>26</v>
      </c>
      <c r="E35" s="21"/>
    </row>
    <row r="36" spans="1:5" ht="21" thickBot="1" x14ac:dyDescent="0.35">
      <c r="A36" s="15"/>
      <c r="B36" s="16"/>
      <c r="C36" s="20" t="s">
        <v>62</v>
      </c>
      <c r="D36" s="18" t="s">
        <v>26</v>
      </c>
      <c r="E36" s="21"/>
    </row>
    <row r="37" spans="1:5" ht="31.2" thickBot="1" x14ac:dyDescent="0.35">
      <c r="A37" s="15"/>
      <c r="B37" s="16"/>
      <c r="C37" s="20" t="s">
        <v>63</v>
      </c>
      <c r="D37" s="18" t="s">
        <v>26</v>
      </c>
      <c r="E37" s="21" t="s">
        <v>37</v>
      </c>
    </row>
    <row r="38" spans="1:5" ht="21" thickBot="1" x14ac:dyDescent="0.35">
      <c r="A38" s="15"/>
      <c r="B38" s="16"/>
      <c r="C38" s="20" t="s">
        <v>64</v>
      </c>
      <c r="D38" s="18" t="s">
        <v>26</v>
      </c>
      <c r="E38" s="21"/>
    </row>
    <row r="39" spans="1:5" ht="15" thickBot="1" x14ac:dyDescent="0.35">
      <c r="A39" s="22"/>
      <c r="B39" s="23"/>
      <c r="C39" s="20" t="s">
        <v>65</v>
      </c>
      <c r="D39" s="18" t="s">
        <v>26</v>
      </c>
      <c r="E39" s="21"/>
    </row>
    <row r="40" spans="1:5" ht="15" thickBot="1" x14ac:dyDescent="0.35">
      <c r="A40" s="22"/>
      <c r="B40" s="23"/>
      <c r="C40" s="20" t="s">
        <v>66</v>
      </c>
      <c r="D40" s="18" t="s">
        <v>26</v>
      </c>
      <c r="E40" s="21"/>
    </row>
    <row r="41" spans="1:5" ht="15" thickBot="1" x14ac:dyDescent="0.35">
      <c r="A41" s="22"/>
      <c r="B41" s="23"/>
      <c r="C41" s="20" t="s">
        <v>67</v>
      </c>
      <c r="D41" s="18" t="s">
        <v>26</v>
      </c>
      <c r="E41" s="21"/>
    </row>
    <row r="42" spans="1:5" ht="21" thickBot="1" x14ac:dyDescent="0.35">
      <c r="A42" s="15"/>
      <c r="B42" s="16"/>
      <c r="C42" s="20" t="s">
        <v>68</v>
      </c>
      <c r="D42" s="18" t="s">
        <v>26</v>
      </c>
      <c r="E42" s="21"/>
    </row>
    <row r="43" spans="1:5" ht="15" thickBot="1" x14ac:dyDescent="0.35">
      <c r="A43" s="15"/>
      <c r="B43" s="16"/>
      <c r="C43" s="20" t="s">
        <v>69</v>
      </c>
      <c r="D43" s="18" t="s">
        <v>26</v>
      </c>
      <c r="E43" s="21" t="s">
        <v>70</v>
      </c>
    </row>
    <row r="44" spans="1:5" ht="31.2" thickBot="1" x14ac:dyDescent="0.35">
      <c r="A44" s="15"/>
      <c r="B44" s="16"/>
      <c r="C44" s="20" t="s">
        <v>71</v>
      </c>
      <c r="D44" s="18" t="s">
        <v>26</v>
      </c>
      <c r="E44" s="21"/>
    </row>
    <row r="45" spans="1:5" ht="21" thickBot="1" x14ac:dyDescent="0.35">
      <c r="A45" s="15"/>
      <c r="B45" s="16"/>
      <c r="C45" s="20" t="s">
        <v>72</v>
      </c>
      <c r="D45" s="18" t="s">
        <v>26</v>
      </c>
      <c r="E45" s="21"/>
    </row>
    <row r="46" spans="1:5" ht="31.2" thickBot="1" x14ac:dyDescent="0.35">
      <c r="A46" s="15"/>
      <c r="B46" s="16"/>
      <c r="C46" s="20" t="s">
        <v>73</v>
      </c>
      <c r="D46" s="18" t="s">
        <v>26</v>
      </c>
      <c r="E46" s="21"/>
    </row>
    <row r="47" spans="1:5" ht="15" thickBot="1" x14ac:dyDescent="0.35">
      <c r="A47" s="15"/>
      <c r="B47" s="16"/>
      <c r="C47" s="20" t="s">
        <v>74</v>
      </c>
      <c r="D47" s="18" t="s">
        <v>26</v>
      </c>
      <c r="E47" s="21"/>
    </row>
    <row r="48" spans="1:5" ht="31.2" thickBot="1" x14ac:dyDescent="0.35">
      <c r="A48" s="15"/>
      <c r="B48" s="16"/>
      <c r="C48" s="20" t="s">
        <v>75</v>
      </c>
      <c r="D48" s="18" t="s">
        <v>26</v>
      </c>
      <c r="E48" s="21"/>
    </row>
    <row r="49" spans="1:5" ht="41.4" thickBot="1" x14ac:dyDescent="0.35">
      <c r="A49" s="15"/>
      <c r="B49" s="16"/>
      <c r="C49" s="20" t="s">
        <v>76</v>
      </c>
      <c r="D49" s="18" t="s">
        <v>26</v>
      </c>
      <c r="E49" s="21" t="s">
        <v>37</v>
      </c>
    </row>
    <row r="50" spans="1:5" ht="15" thickBot="1" x14ac:dyDescent="0.35">
      <c r="A50" s="15"/>
      <c r="B50" s="16"/>
      <c r="C50" s="20" t="s">
        <v>77</v>
      </c>
      <c r="D50" s="18" t="s">
        <v>26</v>
      </c>
      <c r="E50" s="21" t="s">
        <v>37</v>
      </c>
    </row>
    <row r="51" spans="1:5" ht="31.2" thickBot="1" x14ac:dyDescent="0.35">
      <c r="A51" s="15"/>
      <c r="B51" s="16"/>
      <c r="C51" s="20" t="s">
        <v>78</v>
      </c>
      <c r="D51" s="18" t="s">
        <v>26</v>
      </c>
      <c r="E51" s="21"/>
    </row>
    <row r="52" spans="1:5" ht="41.4" thickBot="1" x14ac:dyDescent="0.35">
      <c r="A52" s="15"/>
      <c r="B52" s="16"/>
      <c r="C52" s="20" t="s">
        <v>79</v>
      </c>
      <c r="D52" s="18" t="s">
        <v>26</v>
      </c>
      <c r="E52" s="21"/>
    </row>
    <row r="53" spans="1:5" ht="79.8" thickBot="1" x14ac:dyDescent="0.35">
      <c r="A53" s="15"/>
      <c r="B53" s="16"/>
      <c r="C53" s="24" t="s">
        <v>80</v>
      </c>
      <c r="D53" s="18" t="s">
        <v>26</v>
      </c>
      <c r="E53" s="21"/>
    </row>
    <row r="54" spans="1:5" ht="72" thickBot="1" x14ac:dyDescent="0.35">
      <c r="A54" s="15"/>
      <c r="B54" s="16"/>
      <c r="C54" s="20" t="s">
        <v>81</v>
      </c>
      <c r="D54" s="18" t="s">
        <v>26</v>
      </c>
      <c r="E54" s="21"/>
    </row>
    <row r="55" spans="1:5" ht="21" thickBot="1" x14ac:dyDescent="0.35">
      <c r="A55" s="15"/>
      <c r="B55" s="16"/>
      <c r="C55" s="20" t="s">
        <v>82</v>
      </c>
      <c r="D55" s="18" t="s">
        <v>26</v>
      </c>
      <c r="E55" s="21"/>
    </row>
    <row r="56" spans="1:5" ht="41.4" thickBot="1" x14ac:dyDescent="0.35">
      <c r="A56" s="15"/>
      <c r="B56" s="16"/>
      <c r="C56" s="20" t="s">
        <v>83</v>
      </c>
      <c r="D56" s="18" t="s">
        <v>26</v>
      </c>
      <c r="E56" s="21"/>
    </row>
    <row r="57" spans="1:5" ht="31.2" thickBot="1" x14ac:dyDescent="0.35">
      <c r="A57" s="15"/>
      <c r="B57" s="16"/>
      <c r="C57" s="20" t="s">
        <v>84</v>
      </c>
      <c r="D57" s="18" t="s">
        <v>26</v>
      </c>
      <c r="E57" s="21"/>
    </row>
    <row r="58" spans="1:5" ht="21" thickBot="1" x14ac:dyDescent="0.35">
      <c r="A58" s="15"/>
      <c r="B58" s="16"/>
      <c r="C58" s="20" t="s">
        <v>85</v>
      </c>
      <c r="D58" s="18" t="s">
        <v>26</v>
      </c>
      <c r="E58" s="21"/>
    </row>
    <row r="59" spans="1:5" ht="15" thickBot="1" x14ac:dyDescent="0.35">
      <c r="A59" s="15"/>
      <c r="B59" s="16"/>
      <c r="C59" s="20" t="s">
        <v>86</v>
      </c>
      <c r="D59" s="18" t="s">
        <v>26</v>
      </c>
      <c r="E59" s="21"/>
    </row>
    <row r="60" spans="1:5" ht="21" thickBot="1" x14ac:dyDescent="0.35">
      <c r="A60" s="15"/>
      <c r="B60" s="16"/>
      <c r="C60" s="20" t="s">
        <v>87</v>
      </c>
      <c r="D60" s="18" t="s">
        <v>26</v>
      </c>
      <c r="E60" s="21"/>
    </row>
    <row r="61" spans="1:5" ht="21" thickBot="1" x14ac:dyDescent="0.35">
      <c r="A61" s="15"/>
      <c r="B61" s="16"/>
      <c r="C61" s="20" t="s">
        <v>88</v>
      </c>
      <c r="D61" s="18" t="s">
        <v>26</v>
      </c>
      <c r="E61" s="21"/>
    </row>
    <row r="62" spans="1:5" ht="28.5" customHeight="1" thickBot="1" x14ac:dyDescent="0.35">
      <c r="A62" s="2" t="s">
        <v>89</v>
      </c>
      <c r="B62" s="3"/>
      <c r="C62" s="3"/>
      <c r="D62" s="3"/>
      <c r="E62" s="4"/>
    </row>
    <row r="63" spans="1:5" ht="15" thickBot="1" x14ac:dyDescent="0.35">
      <c r="A63" s="5" t="s">
        <v>24</v>
      </c>
      <c r="B63" s="6"/>
      <c r="C63" s="6"/>
      <c r="D63" s="6"/>
      <c r="E63" s="7"/>
    </row>
    <row r="64" spans="1:5" ht="56.25" customHeight="1" thickBot="1" x14ac:dyDescent="0.35">
      <c r="A64" s="8"/>
      <c r="B64" s="9"/>
      <c r="C64" s="10" t="s">
        <v>90</v>
      </c>
      <c r="D64" s="18" t="s">
        <v>26</v>
      </c>
      <c r="E64" s="11"/>
    </row>
    <row r="65" spans="1:5" ht="93" customHeight="1" thickBot="1" x14ac:dyDescent="0.35">
      <c r="A65" s="8"/>
      <c r="B65" s="9"/>
      <c r="C65" s="10" t="s">
        <v>121</v>
      </c>
      <c r="D65" s="18" t="s">
        <v>26</v>
      </c>
      <c r="E65" s="11"/>
    </row>
    <row r="66" spans="1:5" ht="15.75" customHeight="1" thickBot="1" x14ac:dyDescent="0.35">
      <c r="A66" s="5" t="s">
        <v>91</v>
      </c>
      <c r="B66" s="6"/>
      <c r="C66" s="6"/>
      <c r="D66" s="6"/>
      <c r="E66" s="7"/>
    </row>
    <row r="67" spans="1:5" ht="170.25" customHeight="1" thickBot="1" x14ac:dyDescent="0.35">
      <c r="A67" s="25"/>
      <c r="B67" s="15" t="s">
        <v>92</v>
      </c>
      <c r="C67" s="15" t="s">
        <v>92</v>
      </c>
      <c r="D67" s="18" t="s">
        <v>26</v>
      </c>
      <c r="E67" s="21" t="s">
        <v>37</v>
      </c>
    </row>
    <row r="68" spans="1:5" ht="33.75" customHeight="1" thickBot="1" x14ac:dyDescent="0.35">
      <c r="A68" s="25"/>
      <c r="B68" s="26" t="s">
        <v>93</v>
      </c>
      <c r="C68" s="26" t="s">
        <v>93</v>
      </c>
      <c r="D68" s="18"/>
      <c r="E68" s="21"/>
    </row>
    <row r="69" spans="1:5" ht="22.5" customHeight="1" thickBot="1" x14ac:dyDescent="0.35">
      <c r="A69" s="25"/>
      <c r="B69" s="26" t="s">
        <v>94</v>
      </c>
      <c r="C69" s="26" t="s">
        <v>94</v>
      </c>
      <c r="D69" s="18"/>
      <c r="E69" s="21"/>
    </row>
    <row r="70" spans="1:5" ht="57.75" customHeight="1" thickBot="1" x14ac:dyDescent="0.35">
      <c r="A70" s="2" t="s">
        <v>95</v>
      </c>
      <c r="B70" s="3"/>
      <c r="C70" s="3"/>
      <c r="D70" s="3"/>
      <c r="E70" s="4"/>
    </row>
    <row r="71" spans="1:5" ht="15" thickBot="1" x14ac:dyDescent="0.35">
      <c r="A71" s="25"/>
      <c r="B71" s="26" t="s">
        <v>96</v>
      </c>
      <c r="C71" s="26" t="s">
        <v>96</v>
      </c>
      <c r="D71" s="18" t="s">
        <v>26</v>
      </c>
      <c r="E71" s="21" t="s">
        <v>97</v>
      </c>
    </row>
    <row r="72" spans="1:5" ht="15" thickBot="1" x14ac:dyDescent="0.35">
      <c r="A72" s="25"/>
      <c r="B72" s="26" t="s">
        <v>98</v>
      </c>
      <c r="C72" s="26" t="s">
        <v>98</v>
      </c>
      <c r="D72" s="18" t="s">
        <v>26</v>
      </c>
      <c r="E72" s="21" t="s">
        <v>99</v>
      </c>
    </row>
    <row r="73" spans="1:5" ht="22.5" customHeight="1" thickBot="1" x14ac:dyDescent="0.35">
      <c r="A73" s="25"/>
      <c r="B73" s="26" t="s">
        <v>100</v>
      </c>
      <c r="C73" s="26" t="s">
        <v>100</v>
      </c>
      <c r="D73" s="18" t="s">
        <v>26</v>
      </c>
      <c r="E73" s="21" t="s">
        <v>46</v>
      </c>
    </row>
    <row r="74" spans="1:5" ht="15" thickBot="1" x14ac:dyDescent="0.35">
      <c r="A74" s="25"/>
      <c r="B74" s="26" t="s">
        <v>101</v>
      </c>
      <c r="C74" s="26" t="s">
        <v>101</v>
      </c>
      <c r="D74" s="18" t="s">
        <v>26</v>
      </c>
      <c r="E74" s="21" t="s">
        <v>102</v>
      </c>
    </row>
    <row r="75" spans="1:5" ht="33.75" customHeight="1" thickBot="1" x14ac:dyDescent="0.35">
      <c r="A75" s="25"/>
      <c r="B75" s="26" t="s">
        <v>103</v>
      </c>
      <c r="C75" s="26" t="s">
        <v>103</v>
      </c>
      <c r="D75" s="18" t="s">
        <v>26</v>
      </c>
      <c r="E75" s="21" t="s">
        <v>104</v>
      </c>
    </row>
    <row r="76" spans="1:5" ht="15.75" customHeight="1" thickBot="1" x14ac:dyDescent="0.35">
      <c r="A76" s="25"/>
      <c r="B76" s="26" t="s">
        <v>105</v>
      </c>
      <c r="C76" s="26" t="s">
        <v>105</v>
      </c>
      <c r="D76" s="18" t="s">
        <v>26</v>
      </c>
      <c r="E76" s="21" t="s">
        <v>28</v>
      </c>
    </row>
    <row r="77" spans="1:5" ht="15.75" customHeight="1" thickBot="1" x14ac:dyDescent="0.35">
      <c r="A77" s="25"/>
      <c r="B77" s="26" t="s">
        <v>106</v>
      </c>
      <c r="C77" s="26" t="s">
        <v>106</v>
      </c>
      <c r="D77" s="18" t="s">
        <v>26</v>
      </c>
      <c r="E77" s="21"/>
    </row>
    <row r="78" spans="1:5" ht="15.75" customHeight="1" thickBot="1" x14ac:dyDescent="0.35">
      <c r="A78" s="25"/>
      <c r="B78" s="26" t="s">
        <v>107</v>
      </c>
      <c r="C78" s="26" t="s">
        <v>107</v>
      </c>
      <c r="D78" s="18" t="s">
        <v>26</v>
      </c>
      <c r="E78" s="21" t="s">
        <v>104</v>
      </c>
    </row>
    <row r="79" spans="1:5" ht="45" customHeight="1" thickBot="1" x14ac:dyDescent="0.35">
      <c r="A79" s="25"/>
      <c r="B79" s="26" t="s">
        <v>108</v>
      </c>
      <c r="C79" s="26" t="s">
        <v>108</v>
      </c>
      <c r="D79" s="18" t="s">
        <v>26</v>
      </c>
      <c r="E79" s="21" t="s">
        <v>102</v>
      </c>
    </row>
    <row r="80" spans="1:5" ht="123.75" customHeight="1" thickBot="1" x14ac:dyDescent="0.35">
      <c r="A80" s="25"/>
      <c r="B80" s="26" t="s">
        <v>109</v>
      </c>
      <c r="C80" s="26" t="s">
        <v>109</v>
      </c>
      <c r="D80" s="18" t="s">
        <v>26</v>
      </c>
      <c r="E80" s="21"/>
    </row>
    <row r="81" spans="1:5" ht="22.5" customHeight="1" thickBot="1" x14ac:dyDescent="0.35">
      <c r="A81" s="25"/>
      <c r="B81" s="26" t="s">
        <v>110</v>
      </c>
      <c r="C81" s="26" t="s">
        <v>110</v>
      </c>
      <c r="D81" s="18" t="s">
        <v>26</v>
      </c>
      <c r="E81" s="21" t="s">
        <v>104</v>
      </c>
    </row>
    <row r="82" spans="1:5" ht="71.25" customHeight="1" thickBot="1" x14ac:dyDescent="0.35">
      <c r="A82" s="2" t="s">
        <v>111</v>
      </c>
      <c r="B82" s="3"/>
      <c r="C82" s="3"/>
      <c r="D82" s="3"/>
      <c r="E82" s="4"/>
    </row>
    <row r="83" spans="1:5" ht="28.5" customHeight="1" thickBot="1" x14ac:dyDescent="0.35">
      <c r="A83" s="2" t="s">
        <v>112</v>
      </c>
      <c r="B83" s="3"/>
      <c r="C83" s="3"/>
      <c r="D83" s="3"/>
      <c r="E83" s="4"/>
    </row>
    <row r="84" spans="1:5" ht="42.75" customHeight="1" thickBot="1" x14ac:dyDescent="0.35">
      <c r="A84" s="2" t="s">
        <v>113</v>
      </c>
      <c r="B84" s="3"/>
      <c r="C84" s="3"/>
      <c r="D84" s="3"/>
      <c r="E84" s="4"/>
    </row>
    <row r="85" spans="1:5" ht="101.25" customHeight="1" thickBot="1" x14ac:dyDescent="0.35">
      <c r="A85" s="14"/>
      <c r="B85" s="27" t="s">
        <v>114</v>
      </c>
      <c r="C85" s="27" t="s">
        <v>114</v>
      </c>
      <c r="D85" s="11" t="s">
        <v>26</v>
      </c>
      <c r="E85" s="11" t="s">
        <v>46</v>
      </c>
    </row>
    <row r="86" spans="1:5" ht="45" customHeight="1" thickBot="1" x14ac:dyDescent="0.35">
      <c r="A86" s="25"/>
      <c r="B86" s="26" t="s">
        <v>115</v>
      </c>
      <c r="C86" s="26" t="s">
        <v>115</v>
      </c>
      <c r="D86" s="18" t="s">
        <v>26</v>
      </c>
      <c r="E86" s="21"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D20"/>
  <sheetViews>
    <sheetView zoomScaleNormal="100" workbookViewId="0">
      <selection activeCell="B38" sqref="B38"/>
    </sheetView>
  </sheetViews>
  <sheetFormatPr defaultRowHeight="14.4" x14ac:dyDescent="0.3"/>
  <cols>
    <col min="1" max="1" width="8.33203125" customWidth="1"/>
    <col min="2" max="2" width="33.44140625" bestFit="1" customWidth="1"/>
    <col min="3" max="3" width="119.5546875" customWidth="1"/>
    <col min="4" max="4" width="52.44140625" customWidth="1"/>
  </cols>
  <sheetData>
    <row r="1" spans="2:4" x14ac:dyDescent="0.3">
      <c r="C1" t="s">
        <v>130</v>
      </c>
      <c r="D1" t="s">
        <v>150</v>
      </c>
    </row>
    <row r="2" spans="2:4" x14ac:dyDescent="0.3">
      <c r="B2" t="s">
        <v>125</v>
      </c>
      <c r="C2" t="s">
        <v>135</v>
      </c>
      <c r="D2" t="s">
        <v>151</v>
      </c>
    </row>
    <row r="3" spans="2:4" x14ac:dyDescent="0.3">
      <c r="B3" t="s">
        <v>126</v>
      </c>
      <c r="C3" t="s">
        <v>136</v>
      </c>
      <c r="D3" t="s">
        <v>152</v>
      </c>
    </row>
    <row r="4" spans="2:4" x14ac:dyDescent="0.3">
      <c r="B4" t="s">
        <v>127</v>
      </c>
      <c r="C4" t="s">
        <v>137</v>
      </c>
      <c r="D4" t="s">
        <v>153</v>
      </c>
    </row>
    <row r="5" spans="2:4" x14ac:dyDescent="0.3">
      <c r="C5" t="s">
        <v>138</v>
      </c>
      <c r="D5" t="s">
        <v>154</v>
      </c>
    </row>
    <row r="6" spans="2:4" x14ac:dyDescent="0.3">
      <c r="C6" t="s">
        <v>139</v>
      </c>
      <c r="D6" t="s">
        <v>155</v>
      </c>
    </row>
    <row r="7" spans="2:4" x14ac:dyDescent="0.3">
      <c r="C7" t="s">
        <v>140</v>
      </c>
      <c r="D7" t="s">
        <v>156</v>
      </c>
    </row>
    <row r="8" spans="2:4" x14ac:dyDescent="0.3">
      <c r="C8" t="s">
        <v>141</v>
      </c>
      <c r="D8" t="s">
        <v>157</v>
      </c>
    </row>
    <row r="9" spans="2:4" x14ac:dyDescent="0.3">
      <c r="C9" t="s">
        <v>142</v>
      </c>
      <c r="D9" t="s">
        <v>158</v>
      </c>
    </row>
    <row r="10" spans="2:4" x14ac:dyDescent="0.3">
      <c r="C10" t="s">
        <v>143</v>
      </c>
      <c r="D10" t="s">
        <v>159</v>
      </c>
    </row>
    <row r="11" spans="2:4" x14ac:dyDescent="0.3">
      <c r="C11" t="s">
        <v>131</v>
      </c>
      <c r="D11" t="s">
        <v>160</v>
      </c>
    </row>
    <row r="12" spans="2:4" x14ac:dyDescent="0.3">
      <c r="C12" t="s">
        <v>132</v>
      </c>
      <c r="D12" t="s">
        <v>161</v>
      </c>
    </row>
    <row r="13" spans="2:4" x14ac:dyDescent="0.3">
      <c r="C13" t="s">
        <v>144</v>
      </c>
      <c r="D13" t="s">
        <v>162</v>
      </c>
    </row>
    <row r="14" spans="2:4" x14ac:dyDescent="0.3">
      <c r="C14" t="s">
        <v>145</v>
      </c>
      <c r="D14" t="s">
        <v>163</v>
      </c>
    </row>
    <row r="15" spans="2:4" x14ac:dyDescent="0.3">
      <c r="C15" t="s">
        <v>146</v>
      </c>
      <c r="D15" t="s">
        <v>164</v>
      </c>
    </row>
    <row r="16" spans="2:4" x14ac:dyDescent="0.3">
      <c r="C16" t="s">
        <v>133</v>
      </c>
      <c r="D16" t="s">
        <v>165</v>
      </c>
    </row>
    <row r="17" spans="3:4" x14ac:dyDescent="0.3">
      <c r="C17" t="s">
        <v>147</v>
      </c>
      <c r="D17" t="s">
        <v>166</v>
      </c>
    </row>
    <row r="18" spans="3:4" x14ac:dyDescent="0.3">
      <c r="C18" t="s">
        <v>148</v>
      </c>
      <c r="D18" t="s">
        <v>167</v>
      </c>
    </row>
    <row r="19" spans="3:4" x14ac:dyDescent="0.3">
      <c r="C19" t="s">
        <v>149</v>
      </c>
      <c r="D19" t="s">
        <v>168</v>
      </c>
    </row>
    <row r="20" spans="3:4" x14ac:dyDescent="0.3">
      <c r="C20" t="s">
        <v>134</v>
      </c>
      <c r="D20" t="s">
        <v>169</v>
      </c>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dlc_DocId xmlns="1096e588-875a-4e48-ba85-ea1554ece10c">6PXVCHXRUD45-1256446117-5793</_dlc_DocId>
    <_dlc_DocIdUrl xmlns="1096e588-875a-4e48-ba85-ea1554ece10c">
      <Url>http://sharepoint/snrl/ribarstvo/_layouts/15/DocIdRedir.aspx?ID=6PXVCHXRUD45-1256446117-5793</Url>
      <Description>6PXVCHXRUD45-1256446117-5793</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E4091C944F0344E8931861914CF7418" ma:contentTypeVersion="1" ma:contentTypeDescription="Create a new document." ma:contentTypeScope="" ma:versionID="e0c4dea58590d3363d478c4984d41097">
  <xsd:schema xmlns:xsd="http://www.w3.org/2001/XMLSchema" xmlns:xs="http://www.w3.org/2001/XMLSchema" xmlns:p="http://schemas.microsoft.com/office/2006/metadata/properties" xmlns:ns2="1096e588-875a-4e48-ba85-ea1554ece10c" targetNamespace="http://schemas.microsoft.com/office/2006/metadata/properties" ma:root="true" ma:fieldsID="a806bb8f5efe88043a1d7f9b9d0e8dd7" ns2:_="">
    <xsd:import namespace="1096e588-875a-4e48-ba85-ea1554ece10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96e588-875a-4e48-ba85-ea1554ece10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135F161-01DB-45FC-85FD-5E914C01B882}">
  <ds:schemaRefs>
    <ds:schemaRef ds:uri="http://schemas.microsoft.com/sharepoint/v3/contenttype/forms"/>
  </ds:schemaRefs>
</ds:datastoreItem>
</file>

<file path=customXml/itemProps2.xml><?xml version="1.0" encoding="utf-8"?>
<ds:datastoreItem xmlns:ds="http://schemas.openxmlformats.org/officeDocument/2006/customXml" ds:itemID="{4C83FB56-C15A-4636-B71B-C3DABBCE43D0}">
  <ds:schemaRefs>
    <ds:schemaRef ds:uri="http://schemas.microsoft.com/sharepoint/events"/>
  </ds:schemaRefs>
</ds:datastoreItem>
</file>

<file path=customXml/itemProps3.xml><?xml version="1.0" encoding="utf-8"?>
<ds:datastoreItem xmlns:ds="http://schemas.openxmlformats.org/officeDocument/2006/customXml" ds:itemID="{029DAE54-0E85-43EA-939F-4A90DAECDD07}">
  <ds:schemaRefs>
    <ds:schemaRef ds:uri="1096e588-875a-4e48-ba85-ea1554ece10c"/>
    <ds:schemaRef ds:uri="http://purl.org/dc/dcmitype/"/>
    <ds:schemaRef ds:uri="http://schemas.microsoft.com/office/2006/documentManagement/types"/>
    <ds:schemaRef ds:uri="http://schemas.microsoft.com/office/2006/metadata/properties"/>
    <ds:schemaRef ds:uri="http://purl.org/dc/terms/"/>
    <ds:schemaRef ds:uri="http://www.w3.org/XML/1998/namespace"/>
    <ds:schemaRef ds:uri="http://schemas.microsoft.com/office/infopath/2007/PartnerControls"/>
    <ds:schemaRef ds:uri="http://schemas.openxmlformats.org/package/2006/metadata/core-properties"/>
    <ds:schemaRef ds:uri="http://purl.org/dc/elements/1.1/"/>
  </ds:schemaRefs>
</ds:datastoreItem>
</file>

<file path=customXml/itemProps4.xml><?xml version="1.0" encoding="utf-8"?>
<ds:datastoreItem xmlns:ds="http://schemas.openxmlformats.org/officeDocument/2006/customXml" ds:itemID="{5AFCE64A-3864-425F-AA63-7B214D6A96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96e588-875a-4e48-ba85-ea1554ece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9</vt:i4>
      </vt:variant>
    </vt:vector>
  </HeadingPairs>
  <TitlesOfParts>
    <vt:vector size="12" baseType="lpstr">
      <vt:lpstr> PLAN NABAVE-TTIP</vt:lpstr>
      <vt:lpstr>Sheet1</vt:lpstr>
      <vt:lpstr>Sheet3</vt:lpstr>
      <vt:lpstr>građenje.životinje</vt:lpstr>
      <vt:lpstr>' PLAN NABAVE-TTIP'!Print_Area</vt:lpstr>
      <vt:lpstr>sp.mehanizacija</vt:lpstr>
      <vt:lpstr>sp.ostalo</vt:lpstr>
      <vt:lpstr>sp.ostalo.oprema</vt:lpstr>
      <vt:lpstr>sp.uređenje</vt:lpstr>
      <vt:lpstr>životinje.gradnja</vt:lpstr>
      <vt:lpstr>životinje.građenje</vt:lpstr>
      <vt:lpstr>životinje.oprema</vt:lpstr>
    </vt:vector>
  </TitlesOfParts>
  <Company>APPRRR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Snježana Čondić</dc:creator>
  <cp:lastModifiedBy>Ivo Dolić</cp:lastModifiedBy>
  <cp:lastPrinted>2019-07-16T08:26:40Z</cp:lastPrinted>
  <dcterms:created xsi:type="dcterms:W3CDTF">2017-03-28T13:44:12Z</dcterms:created>
  <dcterms:modified xsi:type="dcterms:W3CDTF">2022-12-29T10:08:05Z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0x0101006E4091C944F0344E8931861914CF7418</vt:lpwstr>
  </property>
  <property fmtid="{D5CDD505-2E9C-101B-9397-08002B2CF9AE}" pid="3" name="_dlc_DocIdItemGuid">
    <vt:lpwstr>63c50e2d-8b6b-4810-836b-01de2c309378</vt:lpwstr>
  </property>
</Properties>
</file>